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0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645" windowWidth="18225" windowHeight="9645" tabRatio="736"/>
  </bookViews>
  <sheets>
    <sheet name="Overall Campaign (Medium)" sheetId="18" r:id="rId1"/>
    <sheet name="Search" sheetId="11" r:id="rId2"/>
    <sheet name="Web" sheetId="15" r:id="rId3"/>
    <sheet name="Email" sheetId="1" r:id="rId4"/>
    <sheet name="Newsletter" sheetId="20" r:id="rId5"/>
    <sheet name="Event" sheetId="5" r:id="rId6"/>
    <sheet name="Social" sheetId="13" r:id="rId7"/>
    <sheet name="Print" sheetId="3" r:id="rId8"/>
    <sheet name="Partner" sheetId="19" r:id="rId9"/>
    <sheet name="Other" sheetId="10" r:id="rId10"/>
  </sheets>
  <definedNames>
    <definedName name="_xlnm.Print_Area" localSheetId="0">'Overall Campaign (Medium)'!$A$1:$Z$100</definedName>
    <definedName name="_xlnm.Print_Area" localSheetId="8">Partner!$A$1:$U$50</definedName>
    <definedName name="_xlnm.Print_Area" localSheetId="7">Print!$A$1:$O$44</definedName>
    <definedName name="_xlnm.Print_Area" localSheetId="6">Social!$A$1:$U$50</definedName>
    <definedName name="_xlnm.Print_Area" localSheetId="2">Web!$A$1:$AA$50</definedName>
  </definedNames>
  <calcPr calcId="145621"/>
</workbook>
</file>

<file path=xl/calcChain.xml><?xml version="1.0" encoding="utf-8"?>
<calcChain xmlns="http://schemas.openxmlformats.org/spreadsheetml/2006/main">
  <c r="E3" i="18" l="1"/>
  <c r="F3" i="18"/>
  <c r="G3" i="18"/>
  <c r="H3" i="18"/>
  <c r="I3" i="18"/>
  <c r="J3" i="18"/>
  <c r="K3" i="18"/>
  <c r="L3" i="18"/>
  <c r="D3" i="18"/>
  <c r="M2" i="18"/>
  <c r="R2" i="18"/>
  <c r="W7" i="18" l="1"/>
  <c r="W6" i="18"/>
  <c r="W8" i="18"/>
  <c r="K29" i="18" l="1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29" i="19"/>
  <c r="D2" i="19"/>
  <c r="J29" i="19"/>
  <c r="J28" i="19"/>
  <c r="J27" i="19"/>
  <c r="K27" i="19" s="1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B10" i="19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I2" i="19"/>
  <c r="H2" i="19"/>
  <c r="G2" i="19"/>
  <c r="F2" i="19"/>
  <c r="E2" i="19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H2" i="10"/>
  <c r="F2" i="10"/>
  <c r="E2" i="10"/>
  <c r="D2" i="10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G29" i="3"/>
  <c r="G28" i="3"/>
  <c r="H28" i="3" s="1"/>
  <c r="G27" i="3"/>
  <c r="H27" i="3" s="1"/>
  <c r="G26" i="3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G9" i="3"/>
  <c r="H9" i="3" s="1"/>
  <c r="G8" i="3"/>
  <c r="H8" i="3" s="1"/>
  <c r="G7" i="3"/>
  <c r="H7" i="3" s="1"/>
  <c r="G6" i="3"/>
  <c r="H6" i="3" s="1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F2" i="3"/>
  <c r="E2" i="3"/>
  <c r="D2" i="3"/>
  <c r="J2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28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K28" i="19" l="1"/>
  <c r="K24" i="19"/>
  <c r="K25" i="19"/>
  <c r="K23" i="19"/>
  <c r="K20" i="19"/>
  <c r="K22" i="19"/>
  <c r="K19" i="19"/>
  <c r="K18" i="19"/>
  <c r="K16" i="19"/>
  <c r="K17" i="19"/>
  <c r="K15" i="19"/>
  <c r="K11" i="19"/>
  <c r="K10" i="19"/>
  <c r="K13" i="19"/>
  <c r="K12" i="19"/>
  <c r="K7" i="19"/>
  <c r="K8" i="19"/>
  <c r="K9" i="19"/>
  <c r="K2" i="19"/>
  <c r="K21" i="19"/>
  <c r="K14" i="19"/>
  <c r="K6" i="19"/>
  <c r="K26" i="19"/>
  <c r="H10" i="3"/>
  <c r="H18" i="3"/>
  <c r="H26" i="3"/>
  <c r="H2" i="3"/>
  <c r="B10" i="13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H2" i="13"/>
  <c r="G2" i="13"/>
  <c r="F2" i="13"/>
  <c r="E2" i="13"/>
  <c r="D2" i="13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10" i="5"/>
  <c r="F2" i="5"/>
  <c r="E2" i="5"/>
  <c r="D2" i="5"/>
  <c r="G6" i="18"/>
  <c r="H2" i="5" l="1"/>
  <c r="D2" i="20" l="1"/>
  <c r="E2" i="20"/>
  <c r="F29" i="20"/>
  <c r="G29" i="18" s="1"/>
  <c r="F28" i="20"/>
  <c r="F27" i="20"/>
  <c r="F26" i="20"/>
  <c r="G26" i="18" s="1"/>
  <c r="F25" i="20"/>
  <c r="F24" i="20"/>
  <c r="G24" i="18" s="1"/>
  <c r="F23" i="20"/>
  <c r="F22" i="20"/>
  <c r="G22" i="18" s="1"/>
  <c r="F21" i="20"/>
  <c r="F20" i="20"/>
  <c r="G20" i="18" s="1"/>
  <c r="F19" i="20"/>
  <c r="F18" i="20"/>
  <c r="G18" i="18" s="1"/>
  <c r="F17" i="20"/>
  <c r="F16" i="20"/>
  <c r="G16" i="18" s="1"/>
  <c r="F15" i="20"/>
  <c r="F14" i="20"/>
  <c r="G14" i="18" s="1"/>
  <c r="F13" i="20"/>
  <c r="F12" i="20"/>
  <c r="G12" i="18" s="1"/>
  <c r="F11" i="20"/>
  <c r="F10" i="20"/>
  <c r="G10" i="18" s="1"/>
  <c r="F9" i="20"/>
  <c r="F8" i="20"/>
  <c r="G8" i="18" s="1"/>
  <c r="F7" i="20"/>
  <c r="F6" i="20"/>
  <c r="F33" i="20"/>
  <c r="E33" i="20"/>
  <c r="D33" i="20"/>
  <c r="B41" i="20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G10" i="20" l="1"/>
  <c r="G11" i="18"/>
  <c r="G18" i="20"/>
  <c r="G19" i="18"/>
  <c r="G27" i="20"/>
  <c r="G27" i="18"/>
  <c r="G28" i="20"/>
  <c r="G28" i="18"/>
  <c r="G13" i="20"/>
  <c r="G13" i="18"/>
  <c r="G21" i="20"/>
  <c r="G21" i="18"/>
  <c r="G7" i="20"/>
  <c r="G7" i="18"/>
  <c r="G15" i="20"/>
  <c r="G15" i="18"/>
  <c r="G23" i="20"/>
  <c r="G23" i="18"/>
  <c r="G8" i="20"/>
  <c r="G9" i="18"/>
  <c r="G16" i="20"/>
  <c r="G17" i="18"/>
  <c r="G24" i="20"/>
  <c r="G25" i="18"/>
  <c r="G9" i="20"/>
  <c r="G17" i="20"/>
  <c r="G25" i="20"/>
  <c r="G26" i="20"/>
  <c r="G11" i="20"/>
  <c r="G19" i="20"/>
  <c r="G12" i="20"/>
  <c r="G20" i="20"/>
  <c r="G2" i="20"/>
  <c r="G6" i="20"/>
  <c r="G14" i="20"/>
  <c r="G22" i="20"/>
  <c r="F29" i="18"/>
  <c r="F15" i="18"/>
  <c r="B10" i="20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D2" i="1"/>
  <c r="F29" i="1"/>
  <c r="F28" i="1"/>
  <c r="F27" i="1"/>
  <c r="F27" i="18" s="1"/>
  <c r="F26" i="1"/>
  <c r="F25" i="1"/>
  <c r="F25" i="18" s="1"/>
  <c r="F24" i="1"/>
  <c r="F23" i="1"/>
  <c r="F23" i="18" s="1"/>
  <c r="F22" i="1"/>
  <c r="F22" i="18" s="1"/>
  <c r="F21" i="1"/>
  <c r="F20" i="1"/>
  <c r="F19" i="1"/>
  <c r="F19" i="18" s="1"/>
  <c r="F18" i="1"/>
  <c r="F17" i="1"/>
  <c r="F16" i="1"/>
  <c r="F15" i="1"/>
  <c r="F14" i="1"/>
  <c r="F14" i="18" s="1"/>
  <c r="F13" i="1"/>
  <c r="F13" i="18" s="1"/>
  <c r="F12" i="1"/>
  <c r="F12" i="18" s="1"/>
  <c r="F11" i="1"/>
  <c r="F11" i="18" s="1"/>
  <c r="F10" i="1"/>
  <c r="F10" i="18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F9" i="1"/>
  <c r="F9" i="18" s="1"/>
  <c r="F8" i="1"/>
  <c r="F8" i="18" s="1"/>
  <c r="F7" i="1"/>
  <c r="F7" i="18" s="1"/>
  <c r="F6" i="1"/>
  <c r="F6" i="18" s="1"/>
  <c r="E2" i="1"/>
  <c r="G27" i="1" l="1"/>
  <c r="G28" i="1"/>
  <c r="F28" i="18"/>
  <c r="G26" i="1"/>
  <c r="G25" i="1"/>
  <c r="F26" i="18"/>
  <c r="G24" i="1"/>
  <c r="G22" i="1"/>
  <c r="F24" i="18"/>
  <c r="G23" i="1"/>
  <c r="G21" i="1"/>
  <c r="F21" i="18"/>
  <c r="G19" i="1"/>
  <c r="F20" i="18"/>
  <c r="G20" i="1"/>
  <c r="G12" i="1"/>
  <c r="G2" i="1"/>
  <c r="G18" i="1"/>
  <c r="F18" i="18"/>
  <c r="G13" i="1"/>
  <c r="G6" i="1"/>
  <c r="F17" i="18"/>
  <c r="G17" i="1"/>
  <c r="G11" i="1"/>
  <c r="G10" i="1"/>
  <c r="G9" i="1"/>
  <c r="F16" i="18"/>
  <c r="G16" i="1"/>
  <c r="G8" i="1"/>
  <c r="G15" i="1"/>
  <c r="G7" i="1"/>
  <c r="G14" i="1"/>
  <c r="E29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7" i="18"/>
  <c r="E6" i="18"/>
  <c r="K6" i="15"/>
  <c r="K7" i="15"/>
  <c r="L6" i="15" s="1"/>
  <c r="K8" i="15"/>
  <c r="K9" i="15"/>
  <c r="L9" i="15" s="1"/>
  <c r="K10" i="15"/>
  <c r="K11" i="15"/>
  <c r="L10" i="15" s="1"/>
  <c r="K12" i="15"/>
  <c r="L11" i="15" s="1"/>
  <c r="K13" i="15"/>
  <c r="L12" i="15" s="1"/>
  <c r="K14" i="15"/>
  <c r="L13" i="15" s="1"/>
  <c r="K15" i="15"/>
  <c r="L14" i="15" s="1"/>
  <c r="K16" i="15"/>
  <c r="L15" i="15" s="1"/>
  <c r="K17" i="15"/>
  <c r="L17" i="15" s="1"/>
  <c r="K18" i="15"/>
  <c r="K19" i="15"/>
  <c r="L18" i="15" s="1"/>
  <c r="K20" i="15"/>
  <c r="L19" i="15" s="1"/>
  <c r="K21" i="15"/>
  <c r="L20" i="15" s="1"/>
  <c r="K22" i="15"/>
  <c r="L21" i="15" s="1"/>
  <c r="K23" i="15"/>
  <c r="L22" i="15" s="1"/>
  <c r="K24" i="15"/>
  <c r="L23" i="15" s="1"/>
  <c r="K25" i="15"/>
  <c r="L25" i="15" s="1"/>
  <c r="K26" i="15"/>
  <c r="K27" i="15"/>
  <c r="L26" i="15" s="1"/>
  <c r="K28" i="15"/>
  <c r="L27" i="15" s="1"/>
  <c r="K29" i="15"/>
  <c r="L28" i="15" s="1"/>
  <c r="F2" i="15"/>
  <c r="G2" i="15"/>
  <c r="H2" i="15"/>
  <c r="I2" i="15"/>
  <c r="J2" i="15"/>
  <c r="E2" i="15"/>
  <c r="L24" i="15" l="1"/>
  <c r="L16" i="15"/>
  <c r="L8" i="15"/>
  <c r="L2" i="15"/>
  <c r="L7" i="15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D2" i="15"/>
  <c r="E2" i="11"/>
  <c r="F2" i="11"/>
  <c r="D2" i="11"/>
  <c r="G16" i="11"/>
  <c r="D16" i="18" s="1"/>
  <c r="G17" i="11"/>
  <c r="D17" i="18" s="1"/>
  <c r="G18" i="11"/>
  <c r="D18" i="18" s="1"/>
  <c r="G19" i="11"/>
  <c r="D19" i="18" s="1"/>
  <c r="G20" i="11"/>
  <c r="D20" i="18" s="1"/>
  <c r="G21" i="11"/>
  <c r="D21" i="18" s="1"/>
  <c r="G22" i="11"/>
  <c r="D22" i="18" s="1"/>
  <c r="G23" i="11"/>
  <c r="D23" i="18" s="1"/>
  <c r="G24" i="11"/>
  <c r="D24" i="18" s="1"/>
  <c r="G25" i="11"/>
  <c r="G26" i="11"/>
  <c r="D26" i="18" s="1"/>
  <c r="G27" i="11"/>
  <c r="D27" i="18" s="1"/>
  <c r="G28" i="11"/>
  <c r="D28" i="18" s="1"/>
  <c r="G29" i="11"/>
  <c r="H29" i="11" s="1"/>
  <c r="G7" i="11"/>
  <c r="D7" i="18" s="1"/>
  <c r="G8" i="11"/>
  <c r="D8" i="18" s="1"/>
  <c r="G9" i="11"/>
  <c r="D9" i="18" s="1"/>
  <c r="G10" i="11"/>
  <c r="G11" i="11"/>
  <c r="D11" i="18" s="1"/>
  <c r="G12" i="11"/>
  <c r="D12" i="18" s="1"/>
  <c r="G13" i="11"/>
  <c r="D13" i="18" s="1"/>
  <c r="G14" i="11"/>
  <c r="D14" i="18" s="1"/>
  <c r="G15" i="11"/>
  <c r="D15" i="18" s="1"/>
  <c r="G6" i="11"/>
  <c r="D6" i="18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H2" i="11" l="1"/>
  <c r="H25" i="11"/>
  <c r="H9" i="11"/>
  <c r="D29" i="18"/>
  <c r="D10" i="18"/>
  <c r="D25" i="18"/>
  <c r="H21" i="11"/>
  <c r="H27" i="11"/>
  <c r="H19" i="11"/>
  <c r="H26" i="11"/>
  <c r="H18" i="11"/>
  <c r="H24" i="11"/>
  <c r="H10" i="11"/>
  <c r="H23" i="11"/>
  <c r="H22" i="11"/>
  <c r="H20" i="11"/>
  <c r="H28" i="11"/>
  <c r="H17" i="11"/>
  <c r="H16" i="11"/>
  <c r="H7" i="11"/>
  <c r="H15" i="11"/>
  <c r="H14" i="11"/>
  <c r="H13" i="11"/>
  <c r="H8" i="11"/>
  <c r="H6" i="11"/>
  <c r="H12" i="11"/>
  <c r="H11" i="11"/>
  <c r="R6" i="18"/>
  <c r="S6" i="18" s="1"/>
  <c r="R8" i="18"/>
  <c r="S8" i="18" s="1"/>
  <c r="R9" i="18"/>
  <c r="S9" i="18" s="1"/>
  <c r="R10" i="18"/>
  <c r="S10" i="18" s="1"/>
  <c r="R11" i="18"/>
  <c r="S11" i="18" s="1"/>
  <c r="R12" i="18"/>
  <c r="S12" i="18" s="1"/>
  <c r="R13" i="18"/>
  <c r="S13" i="18" s="1"/>
  <c r="R14" i="18"/>
  <c r="S14" i="18" s="1"/>
  <c r="R15" i="18"/>
  <c r="S15" i="18" s="1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7" i="18"/>
  <c r="S7" i="18" s="1"/>
  <c r="U6" i="18" l="1"/>
  <c r="U7" i="18"/>
  <c r="U8" i="18"/>
  <c r="M7" i="18" l="1"/>
  <c r="P7" i="18" s="1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W2" i="18" l="1"/>
  <c r="M8" i="18"/>
  <c r="P8" i="18" s="1"/>
  <c r="M22" i="18" l="1"/>
  <c r="M20" i="18"/>
  <c r="M28" i="18"/>
  <c r="M9" i="18"/>
  <c r="P9" i="18" s="1"/>
  <c r="M16" i="18"/>
  <c r="P16" i="18" s="1"/>
  <c r="M11" i="18"/>
  <c r="P11" i="18" s="1"/>
  <c r="M26" i="18"/>
  <c r="M18" i="18"/>
  <c r="P18" i="18" s="1"/>
  <c r="M10" i="18"/>
  <c r="P10" i="18" s="1"/>
  <c r="M27" i="18"/>
  <c r="M17" i="18"/>
  <c r="P17" i="18" s="1"/>
  <c r="M24" i="18"/>
  <c r="M29" i="18"/>
  <c r="N29" i="18" s="1"/>
  <c r="M23" i="18"/>
  <c r="M15" i="18"/>
  <c r="P15" i="18" s="1"/>
  <c r="M14" i="18"/>
  <c r="P14" i="18" s="1"/>
  <c r="M19" i="18"/>
  <c r="P19" i="18" s="1"/>
  <c r="M25" i="18"/>
  <c r="M13" i="18"/>
  <c r="P13" i="18" s="1"/>
  <c r="M12" i="18"/>
  <c r="P12" i="18" s="1"/>
  <c r="M21" i="18"/>
  <c r="M6" i="18"/>
  <c r="P6" i="18" s="1"/>
  <c r="G2" i="18"/>
  <c r="K2" i="18"/>
  <c r="F2" i="18"/>
  <c r="I2" i="18"/>
  <c r="H2" i="18"/>
  <c r="J2" i="18"/>
  <c r="E2" i="18"/>
  <c r="L2" i="18"/>
  <c r="D2" i="18" l="1"/>
  <c r="N7" i="18"/>
  <c r="N8" i="18"/>
  <c r="N6" i="18"/>
  <c r="N9" i="18"/>
  <c r="N28" i="18"/>
  <c r="N11" i="18"/>
  <c r="N25" i="18"/>
  <c r="N16" i="18"/>
  <c r="N12" i="18"/>
  <c r="N15" i="18"/>
  <c r="N10" i="18"/>
  <c r="N19" i="18"/>
  <c r="N27" i="18"/>
  <c r="N14" i="18"/>
  <c r="N20" i="18"/>
  <c r="N23" i="18"/>
  <c r="N18" i="18"/>
  <c r="N24" i="18"/>
  <c r="N17" i="18"/>
  <c r="N21" i="18"/>
  <c r="N22" i="18"/>
  <c r="N13" i="18"/>
  <c r="N26" i="18"/>
  <c r="B10" i="18"/>
  <c r="B11" i="18" s="1"/>
  <c r="B12" i="18" s="1"/>
  <c r="B13" i="18" s="1"/>
  <c r="B14" i="18" s="1"/>
  <c r="B15" i="18" s="1"/>
  <c r="B16" i="18" s="1"/>
  <c r="B17" i="18" s="1"/>
  <c r="B18" i="18" s="1"/>
  <c r="V10" i="18"/>
  <c r="V11" i="18" s="1"/>
  <c r="V12" i="18" s="1"/>
  <c r="V13" i="18" s="1"/>
  <c r="V14" i="18" s="1"/>
  <c r="V15" i="18" s="1"/>
  <c r="V16" i="18" s="1"/>
  <c r="V17" i="18" s="1"/>
  <c r="V18" i="18" s="1"/>
  <c r="V19" i="18" s="1"/>
  <c r="V20" i="18" s="1"/>
  <c r="V21" i="18" s="1"/>
  <c r="V22" i="18" s="1"/>
  <c r="V23" i="18" s="1"/>
  <c r="V24" i="18" s="1"/>
  <c r="V25" i="18" s="1"/>
  <c r="V26" i="18" s="1"/>
  <c r="V27" i="18" s="1"/>
  <c r="V28" i="18" s="1"/>
  <c r="V29" i="18" s="1"/>
  <c r="B19" i="18" l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</calcChain>
</file>

<file path=xl/sharedStrings.xml><?xml version="1.0" encoding="utf-8"?>
<sst xmlns="http://schemas.openxmlformats.org/spreadsheetml/2006/main" count="300" uniqueCount="102">
  <si>
    <t>Youtube</t>
  </si>
  <si>
    <t>Bounce Rate</t>
  </si>
  <si>
    <t>Avg. Session Duration</t>
  </si>
  <si>
    <t>Editorial</t>
  </si>
  <si>
    <t>SLJTeen Live</t>
  </si>
  <si>
    <t>Entrances</t>
  </si>
  <si>
    <t>Weeks out</t>
  </si>
  <si>
    <t>Google</t>
  </si>
  <si>
    <t>Yahoo</t>
  </si>
  <si>
    <t>Bing</t>
  </si>
  <si>
    <t>Banner</t>
  </si>
  <si>
    <t>Marketing Column</t>
  </si>
  <si>
    <t>YTD vs. LY</t>
  </si>
  <si>
    <t>(+)</t>
  </si>
  <si>
    <t>↑</t>
  </si>
  <si>
    <t>Candlewick</t>
  </si>
  <si>
    <t>Notes:</t>
  </si>
  <si>
    <t>http://www.5minlib.com/</t>
  </si>
  <si>
    <t>Pinterest</t>
  </si>
  <si>
    <t>Tumblr</t>
  </si>
  <si>
    <t>http://joycevalenza.edublogs.org/</t>
  </si>
  <si>
    <t>http://weneeddiversebooks.org</t>
  </si>
  <si>
    <t>On24</t>
  </si>
  <si>
    <t>Campaign Performance</t>
  </si>
  <si>
    <t>knowledgequest.aasl.org</t>
  </si>
  <si>
    <t>Weekly Entrances</t>
  </si>
  <si>
    <t>Total Conversions</t>
  </si>
  <si>
    <t>Total Landing Page Entrances (Medium)</t>
  </si>
  <si>
    <t>2016 Entrances</t>
  </si>
  <si>
    <t>Action Rate</t>
  </si>
  <si>
    <t>2016 Conversions</t>
  </si>
  <si>
    <t>2015 Week Ending</t>
  </si>
  <si>
    <t>Campaign Week Ending</t>
  </si>
  <si>
    <t>Total Entrances to Date</t>
  </si>
  <si>
    <t>Conversion Rate</t>
  </si>
  <si>
    <t>Landing Page</t>
  </si>
  <si>
    <t>Total 2015 Conversions</t>
  </si>
  <si>
    <t>Search Engine Entrances</t>
  </si>
  <si>
    <t>Weeks Out</t>
  </si>
  <si>
    <t>Search Performance</t>
  </si>
  <si>
    <t>Total</t>
  </si>
  <si>
    <t>Web Performance</t>
  </si>
  <si>
    <t>SLJ Banner</t>
  </si>
  <si>
    <t>SLJ MKTG Footer</t>
  </si>
  <si>
    <t>SLJ Editorial</t>
  </si>
  <si>
    <t>SLJ Interstitial</t>
  </si>
  <si>
    <t>SLJ Events Landing</t>
  </si>
  <si>
    <t>SLJ Nav</t>
  </si>
  <si>
    <t>HB Banner</t>
  </si>
  <si>
    <t>mentalillnessinyaliteracy.weebly.com</t>
  </si>
  <si>
    <t>readingwhilewhite.blogspot.com</t>
  </si>
  <si>
    <t>teenlibrariantoolbox.com</t>
  </si>
  <si>
    <t>Landing</t>
  </si>
  <si>
    <t>Email Entrances</t>
  </si>
  <si>
    <t>Email Performance</t>
  </si>
  <si>
    <t>Newsletter Performance</t>
  </si>
  <si>
    <t>LJ Newsletters</t>
  </si>
  <si>
    <t>SLJ Newsletters</t>
  </si>
  <si>
    <t>LJ Newsletter Source Entrances</t>
  </si>
  <si>
    <t>LJ Newsletter Medium Entrances</t>
  </si>
  <si>
    <t>SLJTeen Morning Issue</t>
  </si>
  <si>
    <t>Source Entrances</t>
  </si>
  <si>
    <t>Medium Entrances</t>
  </si>
  <si>
    <t>Event Promo Performance</t>
  </si>
  <si>
    <t>Event 1</t>
  </si>
  <si>
    <t>Event 2</t>
  </si>
  <si>
    <t>Event 3</t>
  </si>
  <si>
    <t>Event Promo Entrances</t>
  </si>
  <si>
    <t>Facebook</t>
  </si>
  <si>
    <t>Twitter</t>
  </si>
  <si>
    <t>Social Performance</t>
  </si>
  <si>
    <t>Print Performance</t>
  </si>
  <si>
    <t>Print Ad</t>
  </si>
  <si>
    <t>Sneak Peak Ad</t>
  </si>
  <si>
    <t>Other Performance</t>
  </si>
  <si>
    <t>Other 1</t>
  </si>
  <si>
    <t>Other 2</t>
  </si>
  <si>
    <t>Other 3</t>
  </si>
  <si>
    <t>JLG</t>
  </si>
  <si>
    <t>Harmony</t>
  </si>
  <si>
    <t>Little Brown</t>
  </si>
  <si>
    <t>Library Orgs</t>
  </si>
  <si>
    <t>Random House</t>
  </si>
  <si>
    <t>Partner Performance</t>
  </si>
  <si>
    <t>On 24 Entrances</t>
  </si>
  <si>
    <t>Landing Actions</t>
  </si>
  <si>
    <t>On 24 Conversions</t>
  </si>
  <si>
    <t>Landing Entrances</t>
  </si>
  <si>
    <t>N/A</t>
  </si>
  <si>
    <t>Total Landing Entrances TD</t>
  </si>
  <si>
    <t>2014</t>
  </si>
  <si>
    <t>2013</t>
  </si>
  <si>
    <t>BG</t>
  </si>
  <si>
    <t>Search</t>
  </si>
  <si>
    <t>Web</t>
  </si>
  <si>
    <t>Email</t>
  </si>
  <si>
    <t xml:space="preserve">Newsletter </t>
  </si>
  <si>
    <t xml:space="preserve">Event </t>
  </si>
  <si>
    <t xml:space="preserve">Social </t>
  </si>
  <si>
    <t xml:space="preserve">Print </t>
  </si>
  <si>
    <t xml:space="preserve">Partner 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</si>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</sst>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hh:mm:ss"/>
    <numFmt numFmtId="166" formatCode="h:mm:ss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/>
      <name val="Calibri"/>
      <scheme val="minor"/>
    </font>
    <font>
      <sz val="9"/>
      <color theme="0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ill="1" applyBorder="1"/>
    <xf numFmtId="10" fontId="0" fillId="0" borderId="0" xfId="0" applyNumberFormat="1" applyBorder="1"/>
    <xf numFmtId="21" fontId="0" fillId="0" borderId="0" xfId="0" applyNumberFormat="1" applyBorder="1"/>
    <xf numFmtId="165" fontId="0" fillId="0" borderId="0" xfId="0" applyNumberFormat="1" applyBorder="1"/>
    <xf numFmtId="0" fontId="0" fillId="0" borderId="0" xfId="0" applyFont="1" applyBorder="1" applyAlignment="1">
      <alignment horizontal="center"/>
    </xf>
    <xf numFmtId="9" fontId="0" fillId="0" borderId="0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9" xfId="0" applyNumberFormat="1" applyBorder="1"/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164" fontId="4" fillId="0" borderId="19" xfId="0" applyNumberFormat="1" applyFont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164" fontId="4" fillId="0" borderId="23" xfId="0" applyNumberFormat="1" applyFont="1" applyBorder="1"/>
    <xf numFmtId="0" fontId="0" fillId="0" borderId="24" xfId="0" applyBorder="1" applyAlignment="1">
      <alignment horizontal="center"/>
    </xf>
    <xf numFmtId="164" fontId="4" fillId="0" borderId="17" xfId="0" applyNumberFormat="1" applyFont="1" applyBorder="1"/>
    <xf numFmtId="0" fontId="5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4" fontId="4" fillId="0" borderId="22" xfId="0" applyNumberFormat="1" applyFont="1" applyBorder="1"/>
    <xf numFmtId="0" fontId="1" fillId="5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9" fontId="1" fillId="3" borderId="8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64" fontId="2" fillId="0" borderId="0" xfId="0" applyNumberFormat="1" applyFont="1" applyBorder="1"/>
    <xf numFmtId="164" fontId="1" fillId="0" borderId="17" xfId="0" applyNumberFormat="1" applyFont="1" applyBorder="1"/>
    <xf numFmtId="0" fontId="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17" xfId="0" applyNumberFormat="1" applyFont="1" applyBorder="1"/>
    <xf numFmtId="0" fontId="12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8" borderId="8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8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0" fontId="17" fillId="0" borderId="4" xfId="0" applyNumberFormat="1" applyFont="1" applyBorder="1" applyAlignment="1">
      <alignment horizontal="center"/>
    </xf>
    <xf numFmtId="10" fontId="17" fillId="0" borderId="12" xfId="0" applyNumberFormat="1" applyFont="1" applyBorder="1" applyAlignment="1">
      <alignment horizontal="center"/>
    </xf>
    <xf numFmtId="10" fontId="18" fillId="0" borderId="12" xfId="0" applyNumberFormat="1" applyFont="1" applyBorder="1" applyAlignment="1">
      <alignment horizontal="center"/>
    </xf>
    <xf numFmtId="10" fontId="17" fillId="0" borderId="20" xfId="0" applyNumberFormat="1" applyFont="1" applyBorder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8" fillId="10" borderId="4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0" fillId="10" borderId="25" xfId="0" applyFont="1" applyFill="1" applyBorder="1" applyAlignment="1">
      <alignment horizontal="center"/>
    </xf>
    <xf numFmtId="164" fontId="0" fillId="10" borderId="31" xfId="0" applyNumberFormat="1" applyFont="1" applyFill="1" applyBorder="1"/>
    <xf numFmtId="164" fontId="0" fillId="0" borderId="22" xfId="0" applyNumberFormat="1" applyFont="1" applyBorder="1"/>
    <xf numFmtId="164" fontId="1" fillId="10" borderId="22" xfId="0" applyNumberFormat="1" applyFont="1" applyFill="1" applyBorder="1"/>
    <xf numFmtId="164" fontId="0" fillId="10" borderId="22" xfId="0" applyNumberFormat="1" applyFont="1" applyFill="1" applyBorder="1"/>
    <xf numFmtId="164" fontId="0" fillId="0" borderId="34" xfId="0" applyNumberFormat="1" applyFont="1" applyBorder="1"/>
    <xf numFmtId="0" fontId="8" fillId="0" borderId="35" xfId="0" applyFont="1" applyBorder="1" applyAlignment="1">
      <alignment horizontal="center"/>
    </xf>
    <xf numFmtId="0" fontId="13" fillId="11" borderId="6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 wrapText="1"/>
    </xf>
    <xf numFmtId="0" fontId="13" fillId="13" borderId="6" xfId="0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8" fillId="10" borderId="3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10" borderId="21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10" fontId="8" fillId="10" borderId="4" xfId="0" applyNumberFormat="1" applyFont="1" applyFill="1" applyBorder="1" applyAlignment="1">
      <alignment horizontal="center"/>
    </xf>
    <xf numFmtId="10" fontId="8" fillId="0" borderId="12" xfId="0" applyNumberFormat="1" applyFont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0" borderId="35" xfId="0" applyNumberFormat="1" applyFont="1" applyBorder="1" applyAlignment="1">
      <alignment horizontal="center"/>
    </xf>
    <xf numFmtId="166" fontId="8" fillId="10" borderId="4" xfId="0" applyNumberFormat="1" applyFont="1" applyFill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166" fontId="10" fillId="10" borderId="12" xfId="0" applyNumberFormat="1" applyFont="1" applyFill="1" applyBorder="1" applyAlignment="1">
      <alignment horizontal="center"/>
    </xf>
    <xf numFmtId="166" fontId="8" fillId="10" borderId="12" xfId="0" applyNumberFormat="1" applyFont="1" applyFill="1" applyBorder="1" applyAlignment="1">
      <alignment horizontal="center"/>
    </xf>
    <xf numFmtId="166" fontId="8" fillId="0" borderId="3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8" fillId="10" borderId="31" xfId="0" applyNumberFormat="1" applyFont="1" applyFill="1" applyBorder="1" applyAlignment="1">
      <alignment horizontal="center"/>
    </xf>
    <xf numFmtId="10" fontId="8" fillId="0" borderId="22" xfId="0" applyNumberFormat="1" applyFont="1" applyBorder="1" applyAlignment="1">
      <alignment horizontal="center"/>
    </xf>
    <xf numFmtId="10" fontId="10" fillId="10" borderId="22" xfId="0" applyNumberFormat="1" applyFont="1" applyFill="1" applyBorder="1" applyAlignment="1">
      <alignment horizontal="center"/>
    </xf>
    <xf numFmtId="10" fontId="8" fillId="10" borderId="22" xfId="0" applyNumberFormat="1" applyFont="1" applyFill="1" applyBorder="1" applyAlignment="1">
      <alignment horizontal="center"/>
    </xf>
    <xf numFmtId="10" fontId="8" fillId="0" borderId="34" xfId="0" applyNumberFormat="1" applyFont="1" applyBorder="1" applyAlignment="1">
      <alignment horizontal="center"/>
    </xf>
    <xf numFmtId="166" fontId="8" fillId="10" borderId="31" xfId="0" applyNumberFormat="1" applyFont="1" applyFill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  <xf numFmtId="166" fontId="10" fillId="10" borderId="22" xfId="0" applyNumberFormat="1" applyFont="1" applyFill="1" applyBorder="1" applyAlignment="1">
      <alignment horizontal="center"/>
    </xf>
    <xf numFmtId="166" fontId="8" fillId="10" borderId="22" xfId="0" applyNumberFormat="1" applyFont="1" applyFill="1" applyBorder="1" applyAlignment="1">
      <alignment horizontal="center"/>
    </xf>
    <xf numFmtId="166" fontId="8" fillId="0" borderId="34" xfId="0" applyNumberFormat="1" applyFont="1" applyBorder="1" applyAlignment="1">
      <alignment horizontal="center"/>
    </xf>
    <xf numFmtId="166" fontId="8" fillId="10" borderId="32" xfId="0" applyNumberFormat="1" applyFont="1" applyFill="1" applyBorder="1" applyAlignment="1">
      <alignment horizontal="center"/>
    </xf>
    <xf numFmtId="166" fontId="8" fillId="0" borderId="33" xfId="0" applyNumberFormat="1" applyFont="1" applyBorder="1" applyAlignment="1">
      <alignment horizontal="center"/>
    </xf>
    <xf numFmtId="166" fontId="10" fillId="10" borderId="33" xfId="0" applyNumberFormat="1" applyFont="1" applyFill="1" applyBorder="1" applyAlignment="1">
      <alignment horizontal="center"/>
    </xf>
    <xf numFmtId="166" fontId="8" fillId="10" borderId="33" xfId="0" applyNumberFormat="1" applyFont="1" applyFill="1" applyBorder="1" applyAlignment="1">
      <alignment horizontal="center"/>
    </xf>
    <xf numFmtId="166" fontId="8" fillId="0" borderId="38" xfId="0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7" xfId="0" applyFont="1" applyBorder="1" applyAlignment="1">
      <alignment horizontal="center" wrapText="1"/>
    </xf>
    <xf numFmtId="0" fontId="8" fillId="10" borderId="18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6" fontId="8" fillId="10" borderId="39" xfId="0" applyNumberFormat="1" applyFont="1" applyFill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66" fontId="8" fillId="10" borderId="11" xfId="0" applyNumberFormat="1" applyFont="1" applyFill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164" fontId="0" fillId="0" borderId="0" xfId="0" applyNumberFormat="1" applyFont="1" applyBorder="1"/>
    <xf numFmtId="166" fontId="8" fillId="0" borderId="0" xfId="0" applyNumberFormat="1" applyFont="1" applyBorder="1" applyAlignment="1">
      <alignment horizontal="center"/>
    </xf>
    <xf numFmtId="10" fontId="17" fillId="0" borderId="33" xfId="0" applyNumberFormat="1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/>
    </xf>
    <xf numFmtId="0" fontId="0" fillId="0" borderId="18" xfId="0" applyBorder="1"/>
    <xf numFmtId="0" fontId="0" fillId="0" borderId="2" xfId="0" applyBorder="1"/>
    <xf numFmtId="9" fontId="6" fillId="0" borderId="0" xfId="0" applyNumberFormat="1" applyFont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11" borderId="6" xfId="0" applyFont="1" applyFill="1" applyBorder="1" applyAlignment="1">
      <alignment horizontal="center"/>
    </xf>
    <xf numFmtId="0" fontId="13" fillId="13" borderId="6" xfId="0" applyFont="1" applyFill="1" applyBorder="1" applyAlignment="1">
      <alignment horizontal="center"/>
    </xf>
    <xf numFmtId="0" fontId="13" fillId="13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28">
    <dxf>
      <numFmt numFmtId="164" formatCode="[$-F800]dddd\,\ mmmm\ dd\,\ yyyy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465926084170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$-F800]dddd\,\ mmmm\ dd\,\ yyyy"/>
      <border diagonalUp="0" diagonalDown="0">
        <left style="thin">
          <color auto="1"/>
        </left>
        <right style="hair">
          <color auto="1"/>
        </right>
        <top style="hair">
          <color theme="0" tint="-0.34998626667073579"/>
        </top>
        <bottom style="hair">
          <color theme="0" tint="-0.34998626667073579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hair">
          <color theme="0" tint="-0.34998626667073579"/>
        </top>
        <bottom style="hair">
          <color theme="0" tint="-0.34998626667073579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thin">
          <color auto="1"/>
        </right>
        <top style="hair">
          <color theme="0" tint="-0.24994659260841701"/>
        </top>
        <bottom style="hair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theme="0" tint="-0.24994659260841701"/>
        </top>
        <bottom style="hair">
          <color theme="0" tint="-0.24994659260841701"/>
        </bottom>
        <vertical/>
        <horizontal style="hair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theme="0" tint="-0.24994659260841701"/>
        </top>
        <bottom style="hair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theme="0" tint="-0.24994659260841701"/>
        </top>
        <bottom style="hair">
          <color theme="0" tint="-0.2499465926084170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/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hair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6" tint="-0.249977111117893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theme="0" tint="-0.24994659260841701"/>
        </top>
        <bottom style="hair">
          <color theme="0" tint="-0.24994659260841701"/>
        </bottom>
        <vertical/>
        <horizontal/>
      </border>
    </dxf>
    <dxf>
      <numFmt numFmtId="164" formatCode="[$-F800]dddd\,\ mmmm\ dd\,\ yyyy"/>
      <border diagonalUp="0" diagonalDown="0">
        <left/>
        <right style="hair">
          <color indexed="64"/>
        </right>
        <top style="hair">
          <color theme="0" tint="-0.24994659260841701"/>
        </top>
        <bottom style="hair">
          <color theme="0" tint="-0.24994659260841701"/>
        </bottom>
        <vertical/>
        <horizontal/>
      </border>
    </dxf>
    <dxf>
      <border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8B01E"/>
      <color rgb="FFB0E05A"/>
      <color rgb="FF60DA9A"/>
      <color rgb="FFF884DF"/>
      <color rgb="FFDC34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 i="1"/>
              <a:t>Medium Performance</a:t>
            </a:r>
          </a:p>
        </c:rich>
      </c:tx>
      <c:layout>
        <c:manualLayout>
          <c:xMode val="edge"/>
          <c:yMode val="edge"/>
          <c:x val="2.8666666666666646E-2"/>
          <c:y val="4.16666666666666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Medium Performance</c:v>
          </c:tx>
          <c:cat>
            <c:strRef>
              <c:f>'Overall Campaign (Medium)'!$D$5:$L$5</c:f>
              <c:strCache>
                <c:ptCount val="9"/>
                <c:pt idx="0">
                  <c:v>Search</c:v>
                </c:pt>
                <c:pt idx="1">
                  <c:v>Web</c:v>
                </c:pt>
                <c:pt idx="2">
                  <c:v>Email</c:v>
                </c:pt>
                <c:pt idx="3">
                  <c:v>Newsletter </c:v>
                </c:pt>
                <c:pt idx="4">
                  <c:v>Event </c:v>
                </c:pt>
                <c:pt idx="5">
                  <c:v>Social </c:v>
                </c:pt>
                <c:pt idx="6">
                  <c:v>Print </c:v>
                </c:pt>
                <c:pt idx="7">
                  <c:v>Partner </c:v>
                </c:pt>
                <c:pt idx="8">
                  <c:v>Other </c:v>
                </c:pt>
              </c:strCache>
            </c:strRef>
          </c:cat>
          <c:val>
            <c:numRef>
              <c:f>'Overall Campaign (Medium)'!$D$2:$L$2</c:f>
              <c:numCache>
                <c:formatCode>General</c:formatCode>
                <c:ptCount val="9"/>
                <c:pt idx="0">
                  <c:v>909</c:v>
                </c:pt>
                <c:pt idx="1">
                  <c:v>1282</c:v>
                </c:pt>
                <c:pt idx="2">
                  <c:v>3338</c:v>
                </c:pt>
                <c:pt idx="3">
                  <c:v>705</c:v>
                </c:pt>
                <c:pt idx="4">
                  <c:v>0</c:v>
                </c:pt>
                <c:pt idx="5">
                  <c:v>862</c:v>
                </c:pt>
                <c:pt idx="6">
                  <c:v>69</c:v>
                </c:pt>
                <c:pt idx="7">
                  <c:v>503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152000401512161"/>
          <c:y val="0.17801800816564597"/>
          <c:w val="0.28306164835505487"/>
          <c:h val="0.75345472440944883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Weekly Email</a:t>
            </a:r>
            <a:r>
              <a:rPr lang="en-US" baseline="0"/>
              <a:t> </a:t>
            </a:r>
            <a:r>
              <a:rPr lang="en-US"/>
              <a:t>Entrances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numRef>
              <c:f>Email!$C$6:$C$20</c:f>
              <c:numCache>
                <c:formatCode>General</c:formatCode>
                <c:ptCount val="1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numCache>
            </c:numRef>
          </c:cat>
          <c:val>
            <c:numRef>
              <c:f>Email!$F$6:$F$20</c:f>
              <c:numCache>
                <c:formatCode>General</c:formatCode>
                <c:ptCount val="15"/>
                <c:pt idx="0">
                  <c:v>12</c:v>
                </c:pt>
                <c:pt idx="1">
                  <c:v>38</c:v>
                </c:pt>
                <c:pt idx="2">
                  <c:v>517</c:v>
                </c:pt>
                <c:pt idx="3">
                  <c:v>310</c:v>
                </c:pt>
                <c:pt idx="4">
                  <c:v>84</c:v>
                </c:pt>
                <c:pt idx="5">
                  <c:v>410</c:v>
                </c:pt>
                <c:pt idx="6">
                  <c:v>217</c:v>
                </c:pt>
                <c:pt idx="7">
                  <c:v>28</c:v>
                </c:pt>
                <c:pt idx="8">
                  <c:v>368</c:v>
                </c:pt>
                <c:pt idx="9">
                  <c:v>482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872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85888"/>
        <c:axId val="68487424"/>
      </c:barChart>
      <c:catAx>
        <c:axId val="68485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8487424"/>
        <c:crosses val="autoZero"/>
        <c:auto val="1"/>
        <c:lblAlgn val="ctr"/>
        <c:lblOffset val="100"/>
        <c:noMultiLvlLbl val="0"/>
      </c:catAx>
      <c:valAx>
        <c:axId val="684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848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Newsletter Sources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Newsletter!$D$5:$E$5</c:f>
              <c:strCache>
                <c:ptCount val="2"/>
                <c:pt idx="0">
                  <c:v>LJ Newsletters</c:v>
                </c:pt>
                <c:pt idx="1">
                  <c:v>SLJ Newsletters</c:v>
                </c:pt>
              </c:strCache>
            </c:strRef>
          </c:cat>
          <c:val>
            <c:numRef>
              <c:f>Newsletter!$D$2:$E$2</c:f>
              <c:numCache>
                <c:formatCode>General</c:formatCode>
                <c:ptCount val="2"/>
                <c:pt idx="0">
                  <c:v>104</c:v>
                </c:pt>
                <c:pt idx="1">
                  <c:v>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Weekly Newsletter Entrances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numRef>
              <c:f>Newsletter!$C$6:$C$17</c:f>
              <c:numCache>
                <c:formatCode>General</c:formatCode>
                <c:ptCount val="12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Newsletter!$F$6:$F$17</c:f>
              <c:numCache>
                <c:formatCode>General</c:formatCode>
                <c:ptCount val="12"/>
                <c:pt idx="0">
                  <c:v>20</c:v>
                </c:pt>
                <c:pt idx="1">
                  <c:v>71</c:v>
                </c:pt>
                <c:pt idx="2">
                  <c:v>108</c:v>
                </c:pt>
                <c:pt idx="3">
                  <c:v>110</c:v>
                </c:pt>
                <c:pt idx="4">
                  <c:v>79</c:v>
                </c:pt>
                <c:pt idx="5">
                  <c:v>112</c:v>
                </c:pt>
                <c:pt idx="6">
                  <c:v>129</c:v>
                </c:pt>
                <c:pt idx="7">
                  <c:v>36</c:v>
                </c:pt>
                <c:pt idx="8">
                  <c:v>39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23840"/>
        <c:axId val="68725376"/>
      </c:barChart>
      <c:catAx>
        <c:axId val="68723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8725376"/>
        <c:crosses val="autoZero"/>
        <c:auto val="1"/>
        <c:lblAlgn val="ctr"/>
        <c:lblOffset val="100"/>
        <c:noMultiLvlLbl val="0"/>
      </c:catAx>
      <c:valAx>
        <c:axId val="687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872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Newsletter Mediums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Newsletter!$D$36:$F$36</c:f>
              <c:strCache>
                <c:ptCount val="3"/>
                <c:pt idx="0">
                  <c:v>Banner</c:v>
                </c:pt>
                <c:pt idx="1">
                  <c:v>Marketing Column</c:v>
                </c:pt>
                <c:pt idx="2">
                  <c:v>Editorial</c:v>
                </c:pt>
              </c:strCache>
            </c:strRef>
          </c:cat>
          <c:val>
            <c:numRef>
              <c:f>Newsletter!$D$33:$F$33</c:f>
              <c:numCache>
                <c:formatCode>General</c:formatCode>
                <c:ptCount val="3"/>
                <c:pt idx="0">
                  <c:v>16</c:v>
                </c:pt>
                <c:pt idx="1">
                  <c:v>542</c:v>
                </c:pt>
                <c:pt idx="2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Event!$D$5:$F$5</c:f>
              <c:strCache>
                <c:ptCount val="3"/>
                <c:pt idx="0">
                  <c:v>Event 1</c:v>
                </c:pt>
                <c:pt idx="1">
                  <c:v>Event 2</c:v>
                </c:pt>
                <c:pt idx="2">
                  <c:v>Event 3</c:v>
                </c:pt>
              </c:strCache>
            </c:strRef>
          </c:cat>
          <c:val>
            <c:numRef>
              <c:f>Event!$D$2:$F$2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Weekly Event Promo</a:t>
            </a:r>
            <a:r>
              <a:rPr lang="en-US" baseline="0"/>
              <a:t> </a:t>
            </a:r>
            <a:r>
              <a:rPr lang="en-US"/>
              <a:t>Entrances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Event!$G$6</c:f>
              <c:strCache>
                <c:ptCount val="1"/>
              </c:strCache>
            </c:strRef>
          </c:tx>
          <c:invertIfNegative val="0"/>
          <c:cat>
            <c:numRef>
              <c:f>Event!$C$6:$C$29</c:f>
              <c:numCache>
                <c:formatCode>General</c:formatCode>
                <c:ptCount val="2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numCache>
            </c:numRef>
          </c:cat>
          <c:val>
            <c:numRef>
              <c:f>Event!$G$7:$G$29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90656"/>
        <c:axId val="78792192"/>
      </c:barChart>
      <c:catAx>
        <c:axId val="7879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8792192"/>
        <c:crosses val="autoZero"/>
        <c:auto val="1"/>
        <c:lblAlgn val="ctr"/>
        <c:lblOffset val="100"/>
        <c:noMultiLvlLbl val="0"/>
      </c:catAx>
      <c:valAx>
        <c:axId val="787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8790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Social Mediums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977932409316677"/>
          <c:y val="0.18178496316840459"/>
          <c:w val="0.62829095306219096"/>
          <c:h val="0.71538923702387824"/>
        </c:manualLayout>
      </c:layout>
      <c:pieChart>
        <c:varyColors val="1"/>
        <c:ser>
          <c:idx val="0"/>
          <c:order val="0"/>
          <c:cat>
            <c:strRef>
              <c:f>Social!$D$5:$H$5</c:f>
              <c:strCache>
                <c:ptCount val="5"/>
                <c:pt idx="0">
                  <c:v>Facebook</c:v>
                </c:pt>
                <c:pt idx="1">
                  <c:v>Twitter</c:v>
                </c:pt>
                <c:pt idx="2">
                  <c:v>Youtube</c:v>
                </c:pt>
                <c:pt idx="3">
                  <c:v>Pinterest</c:v>
                </c:pt>
                <c:pt idx="4">
                  <c:v>Tumblr</c:v>
                </c:pt>
              </c:strCache>
            </c:strRef>
          </c:cat>
          <c:val>
            <c:numRef>
              <c:f>Social!$D$2:$H$2</c:f>
              <c:numCache>
                <c:formatCode>General</c:formatCode>
                <c:ptCount val="5"/>
                <c:pt idx="0">
                  <c:v>437</c:v>
                </c:pt>
                <c:pt idx="1">
                  <c:v>420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Weekly Social Entrances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numRef>
              <c:f>Social!$C$6:$C$16</c:f>
              <c:numCache>
                <c:formatCode>General</c:formatCode>
                <c:ptCount val="1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Social!$I$6:$I$16</c:f>
              <c:numCache>
                <c:formatCode>General</c:formatCode>
                <c:ptCount val="11"/>
                <c:pt idx="0">
                  <c:v>6</c:v>
                </c:pt>
                <c:pt idx="1">
                  <c:v>32</c:v>
                </c:pt>
                <c:pt idx="2">
                  <c:v>651</c:v>
                </c:pt>
                <c:pt idx="3">
                  <c:v>95</c:v>
                </c:pt>
                <c:pt idx="4">
                  <c:v>34</c:v>
                </c:pt>
                <c:pt idx="5">
                  <c:v>17</c:v>
                </c:pt>
                <c:pt idx="6">
                  <c:v>17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67840"/>
        <c:axId val="78890112"/>
      </c:barChart>
      <c:catAx>
        <c:axId val="7886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8890112"/>
        <c:crosses val="autoZero"/>
        <c:auto val="1"/>
        <c:lblAlgn val="ctr"/>
        <c:lblOffset val="100"/>
        <c:noMultiLvlLbl val="0"/>
      </c:catAx>
      <c:valAx>
        <c:axId val="7889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886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Print Mediums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4120520238827616E-2"/>
          <c:y val="0.20331276145365007"/>
          <c:w val="0.63158802080831344"/>
          <c:h val="0.67786290837287844"/>
        </c:manualLayout>
      </c:layout>
      <c:pieChart>
        <c:varyColors val="1"/>
        <c:ser>
          <c:idx val="0"/>
          <c:order val="0"/>
          <c:cat>
            <c:strRef>
              <c:f>Print!$D$5:$F$5</c:f>
              <c:strCache>
                <c:ptCount val="3"/>
                <c:pt idx="0">
                  <c:v>Print Ad</c:v>
                </c:pt>
                <c:pt idx="1">
                  <c:v>Sneak Peak Ad</c:v>
                </c:pt>
                <c:pt idx="2">
                  <c:v>Editorial</c:v>
                </c:pt>
              </c:strCache>
            </c:strRef>
          </c:cat>
          <c:val>
            <c:numRef>
              <c:f>Print!$D$2:$F$2</c:f>
              <c:numCache>
                <c:formatCode>General</c:formatCode>
                <c:ptCount val="3"/>
                <c:pt idx="0">
                  <c:v>63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062858834157992"/>
          <c:y val="0.27690418088840085"/>
          <c:w val="0.30937141165842008"/>
          <c:h val="0.47787438416374123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Weekly Print Entrances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numRef>
              <c:f>Print!$C$6:$C$15</c:f>
              <c:numCache>
                <c:formatCode>General</c:formatCode>
                <c:ptCount val="10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Print!$G$6:$G$15</c:f>
              <c:numCache>
                <c:formatCode>General</c:formatCode>
                <c:ptCount val="10"/>
                <c:pt idx="0">
                  <c:v>2</c:v>
                </c:pt>
                <c:pt idx="1">
                  <c:v>6</c:v>
                </c:pt>
                <c:pt idx="2">
                  <c:v>42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85568"/>
        <c:axId val="79087104"/>
      </c:barChart>
      <c:catAx>
        <c:axId val="7908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9087104"/>
        <c:crosses val="autoZero"/>
        <c:auto val="1"/>
        <c:lblAlgn val="ctr"/>
        <c:lblOffset val="100"/>
        <c:noMultiLvlLbl val="0"/>
      </c:catAx>
      <c:valAx>
        <c:axId val="790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9085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 i="1"/>
              <a:t>Event Webpage Activity by</a:t>
            </a:r>
            <a:r>
              <a:rPr lang="en-US" sz="1200" b="0" i="1" baseline="0"/>
              <a:t> Medium</a:t>
            </a:r>
            <a:endParaRPr lang="en-US" sz="1200" b="0" i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167263514041378E-2"/>
          <c:y val="0.11252205206287735"/>
          <c:w val="0.93452397005715238"/>
          <c:h val="0.68193777545491496"/>
        </c:manualLayout>
      </c:layout>
      <c:lineChart>
        <c:grouping val="standard"/>
        <c:varyColors val="0"/>
        <c:ser>
          <c:idx val="1"/>
          <c:order val="0"/>
          <c:tx>
            <c:strRef>
              <c:f>'Overall Campaign (Medium)'!$D$5</c:f>
              <c:strCache>
                <c:ptCount val="1"/>
                <c:pt idx="0">
                  <c:v>Search</c:v>
                </c:pt>
              </c:strCache>
            </c:strRef>
          </c:tx>
          <c:marker>
            <c:symbol val="none"/>
          </c:marker>
          <c:cat>
            <c:numRef>
              <c:f>'Overall Campaign (Medium)'!$C$6:$C$21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'Overall Campaign (Medium)'!$D$6:$D$21</c:f>
              <c:numCache>
                <c:formatCode>General</c:formatCode>
                <c:ptCount val="16"/>
                <c:pt idx="0">
                  <c:v>41</c:v>
                </c:pt>
                <c:pt idx="1">
                  <c:v>115</c:v>
                </c:pt>
                <c:pt idx="2">
                  <c:v>494</c:v>
                </c:pt>
                <c:pt idx="3">
                  <c:v>103</c:v>
                </c:pt>
                <c:pt idx="4">
                  <c:v>68</c:v>
                </c:pt>
                <c:pt idx="5">
                  <c:v>31</c:v>
                </c:pt>
                <c:pt idx="6">
                  <c:v>21</c:v>
                </c:pt>
                <c:pt idx="7">
                  <c:v>21</c:v>
                </c:pt>
                <c:pt idx="8">
                  <c:v>13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'Overall Campaign (Medium)'!$E$5</c:f>
              <c:strCache>
                <c:ptCount val="1"/>
                <c:pt idx="0">
                  <c:v>Web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'Overall Campaign (Medium)'!$C$6:$C$21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'Overall Campaign (Medium)'!$E$6:$E$21</c:f>
              <c:numCache>
                <c:formatCode>General</c:formatCode>
                <c:ptCount val="16"/>
                <c:pt idx="0">
                  <c:v>30</c:v>
                </c:pt>
                <c:pt idx="1">
                  <c:v>39</c:v>
                </c:pt>
                <c:pt idx="2">
                  <c:v>454</c:v>
                </c:pt>
                <c:pt idx="3">
                  <c:v>558</c:v>
                </c:pt>
                <c:pt idx="4">
                  <c:v>85</c:v>
                </c:pt>
                <c:pt idx="5">
                  <c:v>27</c:v>
                </c:pt>
                <c:pt idx="6">
                  <c:v>63</c:v>
                </c:pt>
                <c:pt idx="7">
                  <c:v>12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'Overall Campaign (Medium)'!$F$5</c:f>
              <c:strCache>
                <c:ptCount val="1"/>
                <c:pt idx="0">
                  <c:v>Email</c:v>
                </c:pt>
              </c:strCache>
            </c:strRef>
          </c:tx>
          <c:spPr>
            <a:ln>
              <a:solidFill>
                <a:srgbClr val="F884DF"/>
              </a:solidFill>
            </a:ln>
          </c:spPr>
          <c:marker>
            <c:symbol val="none"/>
          </c:marker>
          <c:cat>
            <c:numRef>
              <c:f>'Overall Campaign (Medium)'!$C$6:$C$21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'Overall Campaign (Medium)'!$F$6:$F$21</c:f>
              <c:numCache>
                <c:formatCode>General</c:formatCode>
                <c:ptCount val="16"/>
                <c:pt idx="0">
                  <c:v>12</c:v>
                </c:pt>
                <c:pt idx="1">
                  <c:v>38</c:v>
                </c:pt>
                <c:pt idx="2">
                  <c:v>517</c:v>
                </c:pt>
                <c:pt idx="3">
                  <c:v>310</c:v>
                </c:pt>
                <c:pt idx="4">
                  <c:v>84</c:v>
                </c:pt>
                <c:pt idx="5">
                  <c:v>410</c:v>
                </c:pt>
                <c:pt idx="6">
                  <c:v>217</c:v>
                </c:pt>
                <c:pt idx="7">
                  <c:v>28</c:v>
                </c:pt>
                <c:pt idx="8">
                  <c:v>368</c:v>
                </c:pt>
                <c:pt idx="9">
                  <c:v>482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872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'Overall Campaign (Medium)'!$G$5</c:f>
              <c:strCache>
                <c:ptCount val="1"/>
                <c:pt idx="0">
                  <c:v>Newsletter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'Overall Campaign (Medium)'!$C$6:$C$21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'Overall Campaign (Medium)'!$G$6:$G$21</c:f>
              <c:numCache>
                <c:formatCode>General</c:formatCode>
                <c:ptCount val="16"/>
                <c:pt idx="0">
                  <c:v>20</c:v>
                </c:pt>
                <c:pt idx="1">
                  <c:v>71</c:v>
                </c:pt>
                <c:pt idx="2">
                  <c:v>108</c:v>
                </c:pt>
                <c:pt idx="3">
                  <c:v>110</c:v>
                </c:pt>
                <c:pt idx="4">
                  <c:v>79</c:v>
                </c:pt>
                <c:pt idx="5">
                  <c:v>112</c:v>
                </c:pt>
                <c:pt idx="6">
                  <c:v>129</c:v>
                </c:pt>
                <c:pt idx="7">
                  <c:v>36</c:v>
                </c:pt>
                <c:pt idx="8">
                  <c:v>39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'Overall Campaign (Medium)'!$H$5</c:f>
              <c:strCache>
                <c:ptCount val="1"/>
                <c:pt idx="0">
                  <c:v>Event </c:v>
                </c:pt>
              </c:strCache>
            </c:strRef>
          </c:tx>
          <c:marker>
            <c:symbol val="none"/>
          </c:marker>
          <c:cat>
            <c:numRef>
              <c:f>'Overall Campaign (Medium)'!$C$6:$C$21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'Overall Campaign (Medium)'!$H$6:$H$21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'Overall Campaign (Medium)'!$I$5</c:f>
              <c:strCache>
                <c:ptCount val="1"/>
                <c:pt idx="0">
                  <c:v>Social </c:v>
                </c:pt>
              </c:strCache>
            </c:strRef>
          </c:tx>
          <c:marker>
            <c:symbol val="none"/>
          </c:marker>
          <c:cat>
            <c:numRef>
              <c:f>'Overall Campaign (Medium)'!$C$6:$C$21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'Overall Campaign (Medium)'!$I$6:$I$21</c:f>
              <c:numCache>
                <c:formatCode>General</c:formatCode>
                <c:ptCount val="16"/>
                <c:pt idx="0">
                  <c:v>6</c:v>
                </c:pt>
                <c:pt idx="1">
                  <c:v>32</c:v>
                </c:pt>
                <c:pt idx="2">
                  <c:v>651</c:v>
                </c:pt>
                <c:pt idx="3">
                  <c:v>95</c:v>
                </c:pt>
                <c:pt idx="4">
                  <c:v>34</c:v>
                </c:pt>
                <c:pt idx="5">
                  <c:v>17</c:v>
                </c:pt>
                <c:pt idx="6">
                  <c:v>17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'Overall Campaign (Medium)'!$J$5</c:f>
              <c:strCache>
                <c:ptCount val="1"/>
                <c:pt idx="0">
                  <c:v>Print </c:v>
                </c:pt>
              </c:strCache>
            </c:strRef>
          </c:tx>
          <c:spPr>
            <a:ln>
              <a:solidFill>
                <a:srgbClr val="60DA9A"/>
              </a:solidFill>
            </a:ln>
          </c:spPr>
          <c:marker>
            <c:symbol val="none"/>
          </c:marker>
          <c:cat>
            <c:numRef>
              <c:f>'Overall Campaign (Medium)'!$C$6:$C$21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'Overall Campaign (Medium)'!$J$6:$J$21</c:f>
              <c:numCache>
                <c:formatCode>General</c:formatCode>
                <c:ptCount val="16"/>
                <c:pt idx="0">
                  <c:v>2</c:v>
                </c:pt>
                <c:pt idx="1">
                  <c:v>6</c:v>
                </c:pt>
                <c:pt idx="2">
                  <c:v>42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'Overall Campaign (Medium)'!$K$5</c:f>
              <c:strCache>
                <c:ptCount val="1"/>
                <c:pt idx="0">
                  <c:v>Partner </c:v>
                </c:pt>
              </c:strCache>
            </c:strRef>
          </c:tx>
          <c:spPr>
            <a:ln>
              <a:solidFill>
                <a:srgbClr val="D8B01E"/>
              </a:solidFill>
            </a:ln>
          </c:spPr>
          <c:marker>
            <c:symbol val="none"/>
          </c:marker>
          <c:cat>
            <c:numRef>
              <c:f>'Overall Campaign (Medium)'!$C$6:$C$21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'Overall Campaign (Medium)'!$K$6:$K$21</c:f>
              <c:numCache>
                <c:formatCode>General</c:formatCode>
                <c:ptCount val="16"/>
                <c:pt idx="0">
                  <c:v>0</c:v>
                </c:pt>
                <c:pt idx="1">
                  <c:v>13</c:v>
                </c:pt>
                <c:pt idx="2">
                  <c:v>83</c:v>
                </c:pt>
                <c:pt idx="3">
                  <c:v>242</c:v>
                </c:pt>
                <c:pt idx="4">
                  <c:v>64</c:v>
                </c:pt>
                <c:pt idx="5">
                  <c:v>64</c:v>
                </c:pt>
                <c:pt idx="6">
                  <c:v>2</c:v>
                </c:pt>
                <c:pt idx="7">
                  <c:v>8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8"/>
          <c:tx>
            <c:v>Registrations</c:v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'Overall Campaign (Medium)'!$C$6:$C$21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'Overall Campaign (Medium)'!$R$6:$R$21</c:f>
              <c:numCache>
                <c:formatCode>General</c:formatCode>
                <c:ptCount val="16"/>
                <c:pt idx="0">
                  <c:v>29</c:v>
                </c:pt>
                <c:pt idx="1">
                  <c:v>43</c:v>
                </c:pt>
                <c:pt idx="2">
                  <c:v>946</c:v>
                </c:pt>
                <c:pt idx="3">
                  <c:v>512</c:v>
                </c:pt>
                <c:pt idx="4">
                  <c:v>234</c:v>
                </c:pt>
                <c:pt idx="5">
                  <c:v>331</c:v>
                </c:pt>
                <c:pt idx="6">
                  <c:v>223</c:v>
                </c:pt>
                <c:pt idx="7">
                  <c:v>127</c:v>
                </c:pt>
                <c:pt idx="8">
                  <c:v>358</c:v>
                </c:pt>
                <c:pt idx="9">
                  <c:v>320</c:v>
                </c:pt>
                <c:pt idx="10">
                  <c:v>17</c:v>
                </c:pt>
                <c:pt idx="11">
                  <c:v>43</c:v>
                </c:pt>
                <c:pt idx="12">
                  <c:v>94</c:v>
                </c:pt>
                <c:pt idx="13">
                  <c:v>816</c:v>
                </c:pt>
                <c:pt idx="14">
                  <c:v>5</c:v>
                </c:pt>
                <c:pt idx="15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98912"/>
        <c:axId val="67805568"/>
      </c:lineChart>
      <c:catAx>
        <c:axId val="6779891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Weeks Before Live Day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67805568"/>
        <c:crosses val="autoZero"/>
        <c:auto val="1"/>
        <c:lblAlgn val="ctr"/>
        <c:lblOffset val="100"/>
        <c:noMultiLvlLbl val="0"/>
      </c:catAx>
      <c:valAx>
        <c:axId val="67805568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Amount of People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7798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Partners</a:t>
            </a:r>
          </a:p>
        </c:rich>
      </c:tx>
      <c:layout>
        <c:manualLayout>
          <c:xMode val="edge"/>
          <c:yMode val="edge"/>
          <c:x val="0.34423177919701686"/>
          <c:y val="2.87124230402499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4129224665903549E-2"/>
          <c:y val="0.15838433839060087"/>
          <c:w val="0.66308999879873198"/>
          <c:h val="0.75501238081942312"/>
        </c:manualLayout>
      </c:layout>
      <c:pieChart>
        <c:varyColors val="1"/>
        <c:ser>
          <c:idx val="0"/>
          <c:order val="0"/>
          <c:cat>
            <c:strRef>
              <c:f>Partner!$D$5:$I$5</c:f>
              <c:strCache>
                <c:ptCount val="6"/>
                <c:pt idx="0">
                  <c:v>JLG</c:v>
                </c:pt>
                <c:pt idx="1">
                  <c:v>Harmony</c:v>
                </c:pt>
                <c:pt idx="2">
                  <c:v>Library Orgs</c:v>
                </c:pt>
                <c:pt idx="3">
                  <c:v>Candlewick</c:v>
                </c:pt>
                <c:pt idx="4">
                  <c:v>Little Brown</c:v>
                </c:pt>
                <c:pt idx="5">
                  <c:v>Random House</c:v>
                </c:pt>
              </c:strCache>
            </c:strRef>
          </c:cat>
          <c:val>
            <c:numRef>
              <c:f>Partner!$D$2:$I$2</c:f>
              <c:numCache>
                <c:formatCode>General</c:formatCode>
                <c:ptCount val="6"/>
                <c:pt idx="0">
                  <c:v>364</c:v>
                </c:pt>
                <c:pt idx="1">
                  <c:v>17</c:v>
                </c:pt>
                <c:pt idx="2">
                  <c:v>29</c:v>
                </c:pt>
                <c:pt idx="3">
                  <c:v>3</c:v>
                </c:pt>
                <c:pt idx="4">
                  <c:v>89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Weekly Partner Entrances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numRef>
              <c:f>Partner!$C$6:$C$19</c:f>
              <c:numCache>
                <c:formatCode>General</c:formatCode>
                <c:ptCount val="1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numCache>
            </c:numRef>
          </c:cat>
          <c:val>
            <c:numRef>
              <c:f>Partner!$J$6:$J$19</c:f>
              <c:numCache>
                <c:formatCode>General</c:formatCode>
                <c:ptCount val="14"/>
                <c:pt idx="0">
                  <c:v>0</c:v>
                </c:pt>
                <c:pt idx="1">
                  <c:v>13</c:v>
                </c:pt>
                <c:pt idx="2">
                  <c:v>83</c:v>
                </c:pt>
                <c:pt idx="3">
                  <c:v>242</c:v>
                </c:pt>
                <c:pt idx="4">
                  <c:v>64</c:v>
                </c:pt>
                <c:pt idx="5">
                  <c:v>64</c:v>
                </c:pt>
                <c:pt idx="6">
                  <c:v>2</c:v>
                </c:pt>
                <c:pt idx="7">
                  <c:v>8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14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30720"/>
        <c:axId val="79632256"/>
      </c:barChart>
      <c:catAx>
        <c:axId val="79630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9632256"/>
        <c:crosses val="autoZero"/>
        <c:auto val="1"/>
        <c:lblAlgn val="ctr"/>
        <c:lblOffset val="100"/>
        <c:noMultiLvlLbl val="0"/>
      </c:catAx>
      <c:valAx>
        <c:axId val="7963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9630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Event!$D$5:$F$5</c:f>
              <c:strCache>
                <c:ptCount val="3"/>
                <c:pt idx="0">
                  <c:v>Event 1</c:v>
                </c:pt>
                <c:pt idx="1">
                  <c:v>Event 2</c:v>
                </c:pt>
                <c:pt idx="2">
                  <c:v>Event 3</c:v>
                </c:pt>
              </c:strCache>
            </c:strRef>
          </c:cat>
          <c:val>
            <c:numRef>
              <c:f>Event!$D$2:$F$2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Weekly Other Entrances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Event!$G$6</c:f>
              <c:strCache>
                <c:ptCount val="1"/>
              </c:strCache>
            </c:strRef>
          </c:tx>
          <c:invertIfNegative val="0"/>
          <c:cat>
            <c:numRef>
              <c:f>Event!$C$6:$C$29</c:f>
              <c:numCache>
                <c:formatCode>General</c:formatCode>
                <c:ptCount val="2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numCache>
            </c:numRef>
          </c:cat>
          <c:val>
            <c:numRef>
              <c:f>Event!$G$7:$G$29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17344"/>
        <c:axId val="68618880"/>
      </c:barChart>
      <c:catAx>
        <c:axId val="68617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8618880"/>
        <c:crosses val="autoZero"/>
        <c:auto val="1"/>
        <c:lblAlgn val="ctr"/>
        <c:lblOffset val="100"/>
        <c:noMultiLvlLbl val="0"/>
      </c:catAx>
      <c:valAx>
        <c:axId val="686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861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 i="1" baseline="0"/>
              <a:t>2016 Registrations vs. Past Registrations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2016</c:v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'Overall Campaign (Medium)'!$C$6:$C$22</c:f>
              <c:numCache>
                <c:formatCode>General</c:formatCode>
                <c:ptCount val="1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</c:numCache>
            </c:numRef>
          </c:cat>
          <c:val>
            <c:numRef>
              <c:f>'Overall Campaign (Medium)'!$T$6:$T$22</c:f>
              <c:numCache>
                <c:formatCode>General</c:formatCode>
                <c:ptCount val="17"/>
                <c:pt idx="0">
                  <c:v>4100</c:v>
                </c:pt>
                <c:pt idx="1">
                  <c:v>4071</c:v>
                </c:pt>
                <c:pt idx="2">
                  <c:v>4028</c:v>
                </c:pt>
                <c:pt idx="3">
                  <c:v>3082</c:v>
                </c:pt>
                <c:pt idx="4">
                  <c:v>2570</c:v>
                </c:pt>
                <c:pt idx="5">
                  <c:v>2336</c:v>
                </c:pt>
                <c:pt idx="6">
                  <c:v>2005</c:v>
                </c:pt>
                <c:pt idx="7">
                  <c:v>1782</c:v>
                </c:pt>
                <c:pt idx="8">
                  <c:v>1655</c:v>
                </c:pt>
                <c:pt idx="9">
                  <c:v>1297</c:v>
                </c:pt>
                <c:pt idx="10">
                  <c:v>977</c:v>
                </c:pt>
                <c:pt idx="11">
                  <c:v>960</c:v>
                </c:pt>
                <c:pt idx="12">
                  <c:v>917</c:v>
                </c:pt>
                <c:pt idx="13">
                  <c:v>823</c:v>
                </c:pt>
                <c:pt idx="14">
                  <c:v>7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2015</c:v>
          </c:tx>
          <c:spPr>
            <a:ln>
              <a:solidFill>
                <a:schemeClr val="accent5"/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'Overall Campaign (Medium)'!$C$6:$C$22</c:f>
              <c:numCache>
                <c:formatCode>General</c:formatCode>
                <c:ptCount val="1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</c:numCache>
            </c:numRef>
          </c:cat>
          <c:val>
            <c:numRef>
              <c:f>'Overall Campaign (Medium)'!$X$6:$X$22</c:f>
              <c:numCache>
                <c:formatCode>General</c:formatCode>
                <c:ptCount val="17"/>
                <c:pt idx="0">
                  <c:v>3398</c:v>
                </c:pt>
                <c:pt idx="1">
                  <c:v>3379</c:v>
                </c:pt>
                <c:pt idx="2">
                  <c:v>3328</c:v>
                </c:pt>
                <c:pt idx="3">
                  <c:v>2768</c:v>
                </c:pt>
                <c:pt idx="4">
                  <c:v>2550</c:v>
                </c:pt>
                <c:pt idx="5">
                  <c:v>2335</c:v>
                </c:pt>
                <c:pt idx="6">
                  <c:v>2033</c:v>
                </c:pt>
                <c:pt idx="7">
                  <c:v>1729</c:v>
                </c:pt>
                <c:pt idx="8">
                  <c:v>1366</c:v>
                </c:pt>
                <c:pt idx="9">
                  <c:v>1202</c:v>
                </c:pt>
                <c:pt idx="10">
                  <c:v>839</c:v>
                </c:pt>
                <c:pt idx="11">
                  <c:v>187</c:v>
                </c:pt>
                <c:pt idx="12">
                  <c:v>65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2014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val>
            <c:numRef>
              <c:f>'Overall Campaign (Medium)'!$Y$6:$Y$22</c:f>
              <c:numCache>
                <c:formatCode>General</c:formatCode>
                <c:ptCount val="17"/>
                <c:pt idx="2">
                  <c:v>2782</c:v>
                </c:pt>
                <c:pt idx="3">
                  <c:v>2411</c:v>
                </c:pt>
                <c:pt idx="4">
                  <c:v>2051</c:v>
                </c:pt>
                <c:pt idx="5">
                  <c:v>1851</c:v>
                </c:pt>
                <c:pt idx="6">
                  <c:v>1709</c:v>
                </c:pt>
                <c:pt idx="7">
                  <c:v>1230</c:v>
                </c:pt>
                <c:pt idx="8">
                  <c:v>1034</c:v>
                </c:pt>
                <c:pt idx="9">
                  <c:v>960</c:v>
                </c:pt>
                <c:pt idx="10">
                  <c:v>887</c:v>
                </c:pt>
                <c:pt idx="11">
                  <c:v>714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2013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val>
            <c:numRef>
              <c:f>'Overall Campaign (Medium)'!$Z$6:$Z$22</c:f>
              <c:numCache>
                <c:formatCode>General</c:formatCode>
                <c:ptCount val="17"/>
                <c:pt idx="2">
                  <c:v>3131</c:v>
                </c:pt>
                <c:pt idx="3">
                  <c:v>2777</c:v>
                </c:pt>
                <c:pt idx="4">
                  <c:v>2383</c:v>
                </c:pt>
                <c:pt idx="5">
                  <c:v>1997</c:v>
                </c:pt>
                <c:pt idx="6">
                  <c:v>1888</c:v>
                </c:pt>
                <c:pt idx="7">
                  <c:v>1766</c:v>
                </c:pt>
                <c:pt idx="8">
                  <c:v>1460</c:v>
                </c:pt>
                <c:pt idx="9">
                  <c:v>1366</c:v>
                </c:pt>
                <c:pt idx="10">
                  <c:v>1273</c:v>
                </c:pt>
                <c:pt idx="11">
                  <c:v>1149</c:v>
                </c:pt>
                <c:pt idx="12">
                  <c:v>897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75808"/>
        <c:axId val="67982080"/>
      </c:lineChart>
      <c:catAx>
        <c:axId val="67975808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crossAx val="67982080"/>
        <c:crosses val="autoZero"/>
        <c:auto val="1"/>
        <c:lblAlgn val="ctr"/>
        <c:lblOffset val="100"/>
        <c:noMultiLvlLbl val="0"/>
      </c:catAx>
      <c:valAx>
        <c:axId val="67982080"/>
        <c:scaling>
          <c:orientation val="minMax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7975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 i="1"/>
              <a:t>Comparing 2016 Event Webpage Activity to On24 Registration Page Activity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167263514041378E-2"/>
          <c:y val="0.11252205206287735"/>
          <c:w val="0.95544679663871557"/>
          <c:h val="0.74317006811248809"/>
        </c:manualLayout>
      </c:layout>
      <c:lineChart>
        <c:grouping val="standard"/>
        <c:varyColors val="0"/>
        <c:ser>
          <c:idx val="1"/>
          <c:order val="0"/>
          <c:tx>
            <c:v>Entered Event Webpage</c:v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 w="0">
                <a:noFill/>
              </a:ln>
            </c:spPr>
          </c:marker>
          <c:val>
            <c:numRef>
              <c:f>'Overall Campaign (Medium)'!$M$6:$M$21</c:f>
              <c:numCache>
                <c:formatCode>General</c:formatCode>
                <c:ptCount val="16"/>
                <c:pt idx="0">
                  <c:v>111</c:v>
                </c:pt>
                <c:pt idx="1">
                  <c:v>314</c:v>
                </c:pt>
                <c:pt idx="2">
                  <c:v>2349</c:v>
                </c:pt>
                <c:pt idx="3">
                  <c:v>1423</c:v>
                </c:pt>
                <c:pt idx="4">
                  <c:v>419</c:v>
                </c:pt>
                <c:pt idx="5">
                  <c:v>661</c:v>
                </c:pt>
                <c:pt idx="6">
                  <c:v>452</c:v>
                </c:pt>
                <c:pt idx="7">
                  <c:v>106</c:v>
                </c:pt>
                <c:pt idx="8">
                  <c:v>439</c:v>
                </c:pt>
                <c:pt idx="9">
                  <c:v>500</c:v>
                </c:pt>
                <c:pt idx="10">
                  <c:v>6</c:v>
                </c:pt>
                <c:pt idx="11">
                  <c:v>2</c:v>
                </c:pt>
                <c:pt idx="12">
                  <c:v>14</c:v>
                </c:pt>
                <c:pt idx="13">
                  <c:v>872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Clicked Register</c:v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</c:spPr>
          </c:marker>
          <c:cat>
            <c:numRef>
              <c:f>'Overall Campaign (Medium)'!$C$6:$C$21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'Overall Campaign (Medium)'!$O$6:$O$21</c:f>
              <c:numCache>
                <c:formatCode>General</c:formatCode>
                <c:ptCount val="16"/>
                <c:pt idx="0">
                  <c:v>51</c:v>
                </c:pt>
                <c:pt idx="1">
                  <c:v>110</c:v>
                </c:pt>
                <c:pt idx="2">
                  <c:v>897</c:v>
                </c:pt>
                <c:pt idx="3">
                  <c:v>355</c:v>
                </c:pt>
                <c:pt idx="4">
                  <c:v>239</c:v>
                </c:pt>
                <c:pt idx="5">
                  <c:v>153</c:v>
                </c:pt>
                <c:pt idx="6">
                  <c:v>159</c:v>
                </c:pt>
                <c:pt idx="7">
                  <c:v>39</c:v>
                </c:pt>
                <c:pt idx="8">
                  <c:v>96</c:v>
                </c:pt>
                <c:pt idx="9">
                  <c:v>146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Entered On24 Registration Page</c:v>
          </c:tx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</c:spPr>
          </c:marker>
          <c:val>
            <c:numRef>
              <c:f>'Overall Campaign (Medium)'!$Q$6:$Q$21</c:f>
              <c:numCache>
                <c:formatCode>General</c:formatCode>
                <c:ptCount val="16"/>
                <c:pt idx="0">
                  <c:v>151</c:v>
                </c:pt>
                <c:pt idx="1">
                  <c:v>268</c:v>
                </c:pt>
                <c:pt idx="2">
                  <c:v>1730</c:v>
                </c:pt>
                <c:pt idx="3">
                  <c:v>792</c:v>
                </c:pt>
                <c:pt idx="4">
                  <c:v>384</c:v>
                </c:pt>
                <c:pt idx="5">
                  <c:v>687</c:v>
                </c:pt>
                <c:pt idx="6">
                  <c:v>447</c:v>
                </c:pt>
                <c:pt idx="7">
                  <c:v>147</c:v>
                </c:pt>
                <c:pt idx="8">
                  <c:v>732</c:v>
                </c:pt>
                <c:pt idx="9">
                  <c:v>708</c:v>
                </c:pt>
                <c:pt idx="10">
                  <c:v>8</c:v>
                </c:pt>
                <c:pt idx="11">
                  <c:v>14</c:v>
                </c:pt>
                <c:pt idx="12">
                  <c:v>10</c:v>
                </c:pt>
                <c:pt idx="13">
                  <c:v>878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3"/>
          <c:tx>
            <c:v>Registered</c:v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'Overall Campaign (Medium)'!$C$6:$C$21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'Overall Campaign (Medium)'!$R$6:$R$21</c:f>
              <c:numCache>
                <c:formatCode>General</c:formatCode>
                <c:ptCount val="16"/>
                <c:pt idx="0">
                  <c:v>29</c:v>
                </c:pt>
                <c:pt idx="1">
                  <c:v>43</c:v>
                </c:pt>
                <c:pt idx="2">
                  <c:v>946</c:v>
                </c:pt>
                <c:pt idx="3">
                  <c:v>512</c:v>
                </c:pt>
                <c:pt idx="4">
                  <c:v>234</c:v>
                </c:pt>
                <c:pt idx="5">
                  <c:v>331</c:v>
                </c:pt>
                <c:pt idx="6">
                  <c:v>223</c:v>
                </c:pt>
                <c:pt idx="7">
                  <c:v>127</c:v>
                </c:pt>
                <c:pt idx="8">
                  <c:v>358</c:v>
                </c:pt>
                <c:pt idx="9">
                  <c:v>320</c:v>
                </c:pt>
                <c:pt idx="10">
                  <c:v>17</c:v>
                </c:pt>
                <c:pt idx="11">
                  <c:v>43</c:v>
                </c:pt>
                <c:pt idx="12">
                  <c:v>94</c:v>
                </c:pt>
                <c:pt idx="13">
                  <c:v>816</c:v>
                </c:pt>
                <c:pt idx="14">
                  <c:v>5</c:v>
                </c:pt>
                <c:pt idx="15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08576"/>
        <c:axId val="68015232"/>
      </c:lineChart>
      <c:catAx>
        <c:axId val="680085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Weeks Before Live Day</a:t>
                </a:r>
              </a:p>
            </c:rich>
          </c:tx>
          <c:layout>
            <c:manualLayout>
              <c:xMode val="edge"/>
              <c:yMode val="edge"/>
              <c:x val="0.45030137004355775"/>
              <c:y val="0.9041917911056125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68015232"/>
        <c:crosses val="autoZero"/>
        <c:auto val="1"/>
        <c:lblAlgn val="ctr"/>
        <c:lblOffset val="100"/>
        <c:noMultiLvlLbl val="0"/>
      </c:catAx>
      <c:valAx>
        <c:axId val="68015232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Amount of People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8008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522892005294831"/>
          <c:y val="0.9485672015100195"/>
          <c:w val="0.42954215989410344"/>
          <c:h val="5.14327984899805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Search Sources</a:t>
            </a:r>
          </a:p>
        </c:rich>
      </c:tx>
      <c:layout/>
      <c:overlay val="1"/>
    </c:title>
    <c:autoTitleDeleted val="0"/>
    <c:plotArea>
      <c:layout/>
      <c:pieChart>
        <c:varyColors val="1"/>
        <c:ser>
          <c:idx val="0"/>
          <c:order val="0"/>
          <c:cat>
            <c:strRef>
              <c:f>Search!$D$5:$F$5</c:f>
              <c:strCache>
                <c:ptCount val="3"/>
                <c:pt idx="0">
                  <c:v>Google</c:v>
                </c:pt>
                <c:pt idx="1">
                  <c:v>Yahoo</c:v>
                </c:pt>
                <c:pt idx="2">
                  <c:v>Bing</c:v>
                </c:pt>
              </c:strCache>
            </c:strRef>
          </c:cat>
          <c:val>
            <c:numRef>
              <c:f>Search!$D$2:$F$2</c:f>
              <c:numCache>
                <c:formatCode>General</c:formatCode>
                <c:ptCount val="3"/>
                <c:pt idx="0">
                  <c:v>898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Weekly Search</a:t>
            </a:r>
            <a:r>
              <a:rPr lang="en-US" baseline="0"/>
              <a:t> </a:t>
            </a:r>
            <a:r>
              <a:rPr lang="en-US"/>
              <a:t>Entrances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Entrances</c:v>
          </c:tx>
          <c:invertIfNegative val="0"/>
          <c:cat>
            <c:numRef>
              <c:f>Search!$C$6:$C$15</c:f>
              <c:numCache>
                <c:formatCode>General</c:formatCode>
                <c:ptCount val="10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Search!$G$6:$G$15</c:f>
              <c:numCache>
                <c:formatCode>General</c:formatCode>
                <c:ptCount val="10"/>
                <c:pt idx="0">
                  <c:v>41</c:v>
                </c:pt>
                <c:pt idx="1">
                  <c:v>115</c:v>
                </c:pt>
                <c:pt idx="2">
                  <c:v>494</c:v>
                </c:pt>
                <c:pt idx="3">
                  <c:v>103</c:v>
                </c:pt>
                <c:pt idx="4">
                  <c:v>68</c:v>
                </c:pt>
                <c:pt idx="5">
                  <c:v>31</c:v>
                </c:pt>
                <c:pt idx="6">
                  <c:v>21</c:v>
                </c:pt>
                <c:pt idx="7">
                  <c:v>21</c:v>
                </c:pt>
                <c:pt idx="8">
                  <c:v>13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18784"/>
        <c:axId val="68124672"/>
      </c:barChart>
      <c:catAx>
        <c:axId val="6811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8124672"/>
        <c:crosses val="autoZero"/>
        <c:auto val="1"/>
        <c:lblAlgn val="ctr"/>
        <c:lblOffset val="100"/>
        <c:noMultiLvlLbl val="0"/>
      </c:catAx>
      <c:valAx>
        <c:axId val="6812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8118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Web Sources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Source</c:v>
          </c:tx>
          <c:cat>
            <c:strRef>
              <c:f>Web!$D$5:$J$5</c:f>
              <c:strCache>
                <c:ptCount val="7"/>
                <c:pt idx="0">
                  <c:v>SLJ Banner</c:v>
                </c:pt>
                <c:pt idx="1">
                  <c:v>SLJ MKTG Footer</c:v>
                </c:pt>
                <c:pt idx="2">
                  <c:v>SLJ Editorial</c:v>
                </c:pt>
                <c:pt idx="3">
                  <c:v>SLJ Interstitial</c:v>
                </c:pt>
                <c:pt idx="4">
                  <c:v>SLJ Events Landing</c:v>
                </c:pt>
                <c:pt idx="5">
                  <c:v>SLJ Nav</c:v>
                </c:pt>
                <c:pt idx="6">
                  <c:v>HB Banner</c:v>
                </c:pt>
              </c:strCache>
            </c:strRef>
          </c:cat>
          <c:val>
            <c:numRef>
              <c:f>Web!$D$2:$J$2</c:f>
              <c:numCache>
                <c:formatCode>General</c:formatCode>
                <c:ptCount val="7"/>
                <c:pt idx="0">
                  <c:v>578</c:v>
                </c:pt>
                <c:pt idx="1">
                  <c:v>0</c:v>
                </c:pt>
                <c:pt idx="2">
                  <c:v>10</c:v>
                </c:pt>
                <c:pt idx="3">
                  <c:v>292</c:v>
                </c:pt>
                <c:pt idx="4">
                  <c:v>57</c:v>
                </c:pt>
                <c:pt idx="5">
                  <c:v>293</c:v>
                </c:pt>
                <c:pt idx="6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Weekly Web Entrances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Web!$K$5</c:f>
              <c:strCache>
                <c:ptCount val="1"/>
                <c:pt idx="0">
                  <c:v>Weekly Entrances</c:v>
                </c:pt>
              </c:strCache>
            </c:strRef>
          </c:tx>
          <c:invertIfNegative val="0"/>
          <c:cat>
            <c:numRef>
              <c:f>Web!$C$6:$C$16</c:f>
              <c:numCache>
                <c:formatCode>General</c:formatCode>
                <c:ptCount val="1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Web!$K$6:$K$16</c:f>
              <c:numCache>
                <c:formatCode>General</c:formatCode>
                <c:ptCount val="11"/>
                <c:pt idx="0">
                  <c:v>30</c:v>
                </c:pt>
                <c:pt idx="1">
                  <c:v>39</c:v>
                </c:pt>
                <c:pt idx="2">
                  <c:v>454</c:v>
                </c:pt>
                <c:pt idx="3">
                  <c:v>558</c:v>
                </c:pt>
                <c:pt idx="4">
                  <c:v>85</c:v>
                </c:pt>
                <c:pt idx="5">
                  <c:v>27</c:v>
                </c:pt>
                <c:pt idx="6">
                  <c:v>63</c:v>
                </c:pt>
                <c:pt idx="7">
                  <c:v>12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05856"/>
        <c:axId val="67307392"/>
      </c:barChart>
      <c:catAx>
        <c:axId val="6730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7307392"/>
        <c:crosses val="autoZero"/>
        <c:auto val="1"/>
        <c:lblAlgn val="ctr"/>
        <c:lblOffset val="100"/>
        <c:noMultiLvlLbl val="0"/>
      </c:catAx>
      <c:valAx>
        <c:axId val="673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7305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Email Entrances</a:t>
            </a:r>
          </a:p>
        </c:rich>
      </c:tx>
      <c:layout>
        <c:manualLayout>
          <c:xMode val="edge"/>
          <c:yMode val="edge"/>
          <c:x val="0.47768557650802451"/>
          <c:y val="1.5841580865033473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cat>
            <c:strRef>
              <c:f>Email!$D$5:$E$5</c:f>
              <c:strCache>
                <c:ptCount val="2"/>
                <c:pt idx="0">
                  <c:v>Landing</c:v>
                </c:pt>
                <c:pt idx="1">
                  <c:v>On24</c:v>
                </c:pt>
              </c:strCache>
            </c:strRef>
          </c:cat>
          <c:val>
            <c:numRef>
              <c:f>Email!$D$2:$E$2</c:f>
              <c:numCache>
                <c:formatCode>General</c:formatCode>
                <c:ptCount val="2"/>
                <c:pt idx="0">
                  <c:v>1375</c:v>
                </c:pt>
                <c:pt idx="1">
                  <c:v>1963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30</xdr:row>
      <xdr:rowOff>103187</xdr:rowOff>
    </xdr:from>
    <xdr:to>
      <xdr:col>3</xdr:col>
      <xdr:colOff>608012</xdr:colOff>
      <xdr:row>44</xdr:row>
      <xdr:rowOff>179387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</xdr:colOff>
      <xdr:row>30</xdr:row>
      <xdr:rowOff>82020</xdr:rowOff>
    </xdr:from>
    <xdr:to>
      <xdr:col>22</xdr:col>
      <xdr:colOff>1105959</xdr:colOff>
      <xdr:row>52</xdr:row>
      <xdr:rowOff>39158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24342</xdr:colOff>
      <xdr:row>53</xdr:row>
      <xdr:rowOff>22225</xdr:rowOff>
    </xdr:from>
    <xdr:to>
      <xdr:col>22</xdr:col>
      <xdr:colOff>1059392</xdr:colOff>
      <xdr:row>74</xdr:row>
      <xdr:rowOff>169863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24341</xdr:colOff>
      <xdr:row>76</xdr:row>
      <xdr:rowOff>173567</xdr:rowOff>
    </xdr:from>
    <xdr:to>
      <xdr:col>22</xdr:col>
      <xdr:colOff>1096963</xdr:colOff>
      <xdr:row>100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30</xdr:row>
      <xdr:rowOff>33337</xdr:rowOff>
    </xdr:from>
    <xdr:to>
      <xdr:col>2</xdr:col>
      <xdr:colOff>600075</xdr:colOff>
      <xdr:row>42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30</xdr:row>
      <xdr:rowOff>14287</xdr:rowOff>
    </xdr:from>
    <xdr:to>
      <xdr:col>13</xdr:col>
      <xdr:colOff>666750</xdr:colOff>
      <xdr:row>42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30</xdr:row>
      <xdr:rowOff>33337</xdr:rowOff>
    </xdr:from>
    <xdr:to>
      <xdr:col>2</xdr:col>
      <xdr:colOff>600075</xdr:colOff>
      <xdr:row>42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30</xdr:row>
      <xdr:rowOff>14287</xdr:rowOff>
    </xdr:from>
    <xdr:to>
      <xdr:col>13</xdr:col>
      <xdr:colOff>666750</xdr:colOff>
      <xdr:row>42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30</xdr:row>
      <xdr:rowOff>33337</xdr:rowOff>
    </xdr:from>
    <xdr:to>
      <xdr:col>4</xdr:col>
      <xdr:colOff>609599</xdr:colOff>
      <xdr:row>48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30</xdr:row>
      <xdr:rowOff>23812</xdr:rowOff>
    </xdr:from>
    <xdr:to>
      <xdr:col>20</xdr:col>
      <xdr:colOff>361950</xdr:colOff>
      <xdr:row>48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30</xdr:row>
      <xdr:rowOff>33337</xdr:rowOff>
    </xdr:from>
    <xdr:to>
      <xdr:col>2</xdr:col>
      <xdr:colOff>600075</xdr:colOff>
      <xdr:row>42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30</xdr:row>
      <xdr:rowOff>14287</xdr:rowOff>
    </xdr:from>
    <xdr:to>
      <xdr:col>13</xdr:col>
      <xdr:colOff>666750</xdr:colOff>
      <xdr:row>42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15</xdr:row>
      <xdr:rowOff>190499</xdr:rowOff>
    </xdr:from>
    <xdr:to>
      <xdr:col>15</xdr:col>
      <xdr:colOff>466724</xdr:colOff>
      <xdr:row>29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61</xdr:row>
      <xdr:rowOff>14288</xdr:rowOff>
    </xdr:from>
    <xdr:to>
      <xdr:col>16</xdr:col>
      <xdr:colOff>228600</xdr:colOff>
      <xdr:row>76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247650</xdr:colOff>
      <xdr:row>43</xdr:row>
      <xdr:rowOff>152399</xdr:rowOff>
    </xdr:from>
    <xdr:to>
      <xdr:col>16</xdr:col>
      <xdr:colOff>209550</xdr:colOff>
      <xdr:row>59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30</xdr:row>
      <xdr:rowOff>33337</xdr:rowOff>
    </xdr:from>
    <xdr:to>
      <xdr:col>2</xdr:col>
      <xdr:colOff>600075</xdr:colOff>
      <xdr:row>42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30</xdr:row>
      <xdr:rowOff>14287</xdr:rowOff>
    </xdr:from>
    <xdr:to>
      <xdr:col>13</xdr:col>
      <xdr:colOff>666750</xdr:colOff>
      <xdr:row>42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30</xdr:row>
      <xdr:rowOff>33337</xdr:rowOff>
    </xdr:from>
    <xdr:to>
      <xdr:col>4</xdr:col>
      <xdr:colOff>609599</xdr:colOff>
      <xdr:row>48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30</xdr:row>
      <xdr:rowOff>23812</xdr:rowOff>
    </xdr:from>
    <xdr:to>
      <xdr:col>20</xdr:col>
      <xdr:colOff>361950</xdr:colOff>
      <xdr:row>48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30</xdr:row>
      <xdr:rowOff>33337</xdr:rowOff>
    </xdr:from>
    <xdr:to>
      <xdr:col>2</xdr:col>
      <xdr:colOff>600075</xdr:colOff>
      <xdr:row>42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30</xdr:row>
      <xdr:rowOff>14287</xdr:rowOff>
    </xdr:from>
    <xdr:to>
      <xdr:col>13</xdr:col>
      <xdr:colOff>666750</xdr:colOff>
      <xdr:row>42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30</xdr:row>
      <xdr:rowOff>33337</xdr:rowOff>
    </xdr:from>
    <xdr:to>
      <xdr:col>4</xdr:col>
      <xdr:colOff>609599</xdr:colOff>
      <xdr:row>48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30</xdr:row>
      <xdr:rowOff>23812</xdr:rowOff>
    </xdr:from>
    <xdr:to>
      <xdr:col>20</xdr:col>
      <xdr:colOff>361950</xdr:colOff>
      <xdr:row>48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Table7" displayName="Table7" ref="B5:Z29" totalsRowShown="0" headerRowDxfId="27" headerRowBorderDxfId="26" tableBorderDxfId="25">
  <autoFilter ref="B5:Z29"/>
  <sortState ref="B6:S27">
    <sortCondition ref="C5:C27"/>
  </sortState>
  <tableColumns count="25">
    <tableColumn id="1" name="Campaign Week Ending" dataDxfId="24">
      <calculatedColumnFormula>B5-7</calculatedColumnFormula>
    </tableColumn>
    <tableColumn id="2" name="Weeks out" dataDxfId="23"/>
    <tableColumn id="3" name="Search" dataDxfId="22"/>
    <tableColumn id="4" name="Web" dataDxfId="21"/>
    <tableColumn id="5" name="Email" dataDxfId="20"/>
    <tableColumn id="6" name="Newsletter " dataDxfId="19"/>
    <tableColumn id="7" name="Event " dataDxfId="18">
      <calculatedColumnFormula>Event!$G6</calculatedColumnFormula>
    </tableColumn>
    <tableColumn id="8" name="Social " dataDxfId="17"/>
    <tableColumn id="9" name="Print " dataDxfId="16"/>
    <tableColumn id="10" name="Partner " dataDxfId="15"/>
    <tableColumn id="11" name="Other " dataDxfId="14"/>
    <tableColumn id="18" name="Landing Entrances" dataDxfId="13">
      <calculatedColumnFormula>SUM(D6:L6)</calculatedColumnFormula>
    </tableColumn>
    <tableColumn id="20" name="Total Landing Entrances TD" dataDxfId="12">
      <calculatedColumnFormula>SUM(M6:$M$29)</calculatedColumnFormula>
    </tableColumn>
    <tableColumn id="19" name="Landing Actions" dataDxfId="11"/>
    <tableColumn id="16" name="Action Rate" dataDxfId="10">
      <calculatedColumnFormula>Table7[[#This Row],[Landing Actions]]/Table7[[#This Row],[Landing Entrances]]</calculatedColumnFormula>
    </tableColumn>
    <tableColumn id="23" name="On 24 Entrances" dataDxfId="9"/>
    <tableColumn id="21" name="On 24 Conversions" dataDxfId="8"/>
    <tableColumn id="22" name="Conversion Rate" dataDxfId="7">
      <calculatedColumnFormula>Table7[[#This Row],[On 24 Conversions]]/Table7[[#This Row],[Landing Actions]]</calculatedColumnFormula>
    </tableColumn>
    <tableColumn id="12" name="Total Conversions" dataDxfId="6"/>
    <tableColumn id="13" name="YTD vs. LY" dataDxfId="5">
      <calculatedColumnFormula>T6-X6</calculatedColumnFormula>
    </tableColumn>
    <tableColumn id="14" name="2015 Week Ending" dataDxfId="4">
      <calculatedColumnFormula>V5-7</calculatedColumnFormula>
    </tableColumn>
    <tableColumn id="17" name="(+)" dataDxfId="3">
      <calculatedColumnFormula>X6-X9</calculatedColumnFormula>
    </tableColumn>
    <tableColumn id="15" name="Total 2015 Conversions" dataDxfId="2"/>
    <tableColumn id="24" name="2014" dataDxfId="1"/>
    <tableColumn id="25" name="2013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eneeddiversebooks.org/" TargetMode="External"/><Relationship Id="rId2" Type="http://schemas.openxmlformats.org/officeDocument/2006/relationships/hyperlink" Target="http://joycevalenza.edublogs.org/" TargetMode="External"/><Relationship Id="rId1" Type="http://schemas.openxmlformats.org/officeDocument/2006/relationships/hyperlink" Target="http://www.5minlib.com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tabSelected="1" zoomScaleNormal="100" workbookViewId="0">
      <selection activeCell="B3" sqref="B3"/>
    </sheetView>
  </sheetViews>
  <sheetFormatPr defaultRowHeight="15" x14ac:dyDescent="0.25"/>
  <cols>
    <col min="1" max="1" width="8.140625" customWidth="1"/>
    <col min="2" max="2" width="26.5703125" style="3" bestFit="1" customWidth="1"/>
    <col min="3" max="3" width="15.140625" style="3" bestFit="1" customWidth="1"/>
    <col min="4" max="4" width="11.42578125" style="3" bestFit="1" customWidth="1"/>
    <col min="5" max="5" width="9.85546875" style="3" bestFit="1" customWidth="1"/>
    <col min="6" max="6" width="10.42578125" style="3" bestFit="1" customWidth="1"/>
    <col min="7" max="7" width="12.7109375" style="3" customWidth="1"/>
    <col min="8" max="8" width="10.5703125" style="3" bestFit="1" customWidth="1"/>
    <col min="9" max="9" width="10.7109375" style="3" bestFit="1" customWidth="1"/>
    <col min="10" max="10" width="9.85546875" style="3" bestFit="1" customWidth="1"/>
    <col min="11" max="11" width="12.140625" style="3" bestFit="1" customWidth="1"/>
    <col min="12" max="12" width="10.7109375" style="3" bestFit="1" customWidth="1"/>
    <col min="13" max="13" width="14.7109375" style="3" bestFit="1" customWidth="1"/>
    <col min="14" max="14" width="14.85546875" style="3" bestFit="1" customWidth="1"/>
    <col min="15" max="15" width="10.85546875" style="3" customWidth="1"/>
    <col min="16" max="16" width="11.42578125" customWidth="1"/>
    <col min="17" max="17" width="14.5703125" customWidth="1"/>
    <col min="18" max="18" width="16.7109375" bestFit="1" customWidth="1"/>
    <col min="19" max="19" width="17" bestFit="1" customWidth="1"/>
    <col min="20" max="20" width="9.140625" customWidth="1"/>
    <col min="21" max="21" width="22" bestFit="1" customWidth="1"/>
    <col min="22" max="22" width="19.85546875" customWidth="1"/>
    <col min="23" max="23" width="17" bestFit="1" customWidth="1"/>
    <col min="26" max="26" width="9.140625" customWidth="1"/>
  </cols>
  <sheetData>
    <row r="1" spans="1:27" x14ac:dyDescent="0.25">
      <c r="A1" s="180" t="s">
        <v>4</v>
      </c>
      <c r="B1" s="181"/>
      <c r="D1" s="184" t="s">
        <v>27</v>
      </c>
      <c r="E1" s="184"/>
      <c r="F1" s="184"/>
      <c r="G1" s="184"/>
      <c r="H1" s="184"/>
      <c r="I1" s="184"/>
      <c r="J1" s="184"/>
      <c r="K1" s="184"/>
      <c r="L1" s="184"/>
      <c r="M1" s="174" t="s">
        <v>28</v>
      </c>
      <c r="N1" s="34"/>
      <c r="O1" s="34"/>
      <c r="P1" s="39"/>
      <c r="Q1" s="20"/>
      <c r="R1" s="70" t="s">
        <v>30</v>
      </c>
      <c r="W1" s="71" t="s">
        <v>30</v>
      </c>
    </row>
    <row r="2" spans="1:27" x14ac:dyDescent="0.25">
      <c r="A2" s="182" t="s">
        <v>23</v>
      </c>
      <c r="B2" s="183"/>
      <c r="D2" s="9">
        <f t="shared" ref="D2:L2" si="0">SUM(D6:D29)</f>
        <v>909</v>
      </c>
      <c r="E2" s="9">
        <f t="shared" si="0"/>
        <v>1282</v>
      </c>
      <c r="F2" s="9">
        <f t="shared" si="0"/>
        <v>3338</v>
      </c>
      <c r="G2" s="9">
        <f t="shared" si="0"/>
        <v>705</v>
      </c>
      <c r="H2" s="9">
        <f t="shared" si="0"/>
        <v>0</v>
      </c>
      <c r="I2" s="9">
        <f t="shared" si="0"/>
        <v>862</v>
      </c>
      <c r="J2" s="9">
        <f t="shared" si="0"/>
        <v>69</v>
      </c>
      <c r="K2" s="9">
        <f t="shared" si="0"/>
        <v>503</v>
      </c>
      <c r="L2" s="9">
        <f t="shared" si="0"/>
        <v>0</v>
      </c>
      <c r="M2" s="9">
        <f>SUM(M6:M29)</f>
        <v>7668</v>
      </c>
      <c r="N2" s="34"/>
      <c r="O2" s="18"/>
      <c r="P2" s="40"/>
      <c r="Q2" s="20"/>
      <c r="R2" s="9">
        <f>SUM(R6:R29)</f>
        <v>4100</v>
      </c>
      <c r="W2" s="9">
        <f>SUM(W6:W29)</f>
        <v>3398</v>
      </c>
    </row>
    <row r="3" spans="1:27" x14ac:dyDescent="0.25">
      <c r="A3" s="198" t="s">
        <v>92</v>
      </c>
      <c r="B3" s="199">
        <v>42620</v>
      </c>
      <c r="D3" s="178">
        <f>D2/$M$2</f>
        <v>0.11854460093896714</v>
      </c>
      <c r="E3" s="178">
        <f t="shared" ref="E3:L3" si="1">E2/$M$2</f>
        <v>0.16718831507563903</v>
      </c>
      <c r="F3" s="178">
        <f t="shared" si="1"/>
        <v>0.43531559728742825</v>
      </c>
      <c r="G3" s="178">
        <f t="shared" si="1"/>
        <v>9.1940532081377147E-2</v>
      </c>
      <c r="H3" s="178">
        <f t="shared" si="1"/>
        <v>0</v>
      </c>
      <c r="I3" s="178">
        <f t="shared" si="1"/>
        <v>0.11241523213354199</v>
      </c>
      <c r="J3" s="178">
        <f t="shared" si="1"/>
        <v>8.9984350547730827E-3</v>
      </c>
      <c r="K3" s="178">
        <f t="shared" si="1"/>
        <v>6.5597287428273338E-2</v>
      </c>
      <c r="L3" s="178">
        <f t="shared" si="1"/>
        <v>0</v>
      </c>
      <c r="M3" s="37" t="s">
        <v>14</v>
      </c>
      <c r="N3" s="34"/>
      <c r="R3" s="37" t="s">
        <v>14</v>
      </c>
      <c r="W3" s="37" t="s">
        <v>14</v>
      </c>
    </row>
    <row r="4" spans="1:27" x14ac:dyDescent="0.25">
      <c r="A4" s="5"/>
      <c r="B4" s="5"/>
      <c r="C4" s="6"/>
      <c r="D4" s="185" t="s">
        <v>35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 t="s">
        <v>22</v>
      </c>
      <c r="R4" s="186"/>
      <c r="S4" s="186"/>
      <c r="T4" s="186"/>
      <c r="U4" s="5"/>
      <c r="V4" s="179">
        <v>2015</v>
      </c>
      <c r="W4" s="179"/>
      <c r="X4" s="179"/>
    </row>
    <row r="5" spans="1:27" ht="30.75" customHeight="1" x14ac:dyDescent="0.25">
      <c r="A5" s="10"/>
      <c r="B5" s="30" t="s">
        <v>32</v>
      </c>
      <c r="C5" s="19" t="s">
        <v>6</v>
      </c>
      <c r="D5" s="56" t="s">
        <v>93</v>
      </c>
      <c r="E5" s="56" t="s">
        <v>94</v>
      </c>
      <c r="F5" s="56" t="s">
        <v>95</v>
      </c>
      <c r="G5" s="56" t="s">
        <v>96</v>
      </c>
      <c r="H5" s="56" t="s">
        <v>97</v>
      </c>
      <c r="I5" s="56" t="s">
        <v>98</v>
      </c>
      <c r="J5" s="56" t="s">
        <v>99</v>
      </c>
      <c r="K5" s="56" t="s">
        <v>100</v>
      </c>
      <c r="L5" s="56" t="s">
        <v>101</v>
      </c>
      <c r="M5" s="57" t="s">
        <v>87</v>
      </c>
      <c r="N5" s="57" t="s">
        <v>89</v>
      </c>
      <c r="O5" s="57" t="s">
        <v>85</v>
      </c>
      <c r="P5" s="57" t="s">
        <v>29</v>
      </c>
      <c r="Q5" s="69" t="s">
        <v>84</v>
      </c>
      <c r="R5" s="69" t="s">
        <v>86</v>
      </c>
      <c r="S5" s="69" t="s">
        <v>34</v>
      </c>
      <c r="T5" s="69" t="s">
        <v>26</v>
      </c>
      <c r="U5" s="58" t="s">
        <v>12</v>
      </c>
      <c r="V5" s="59" t="s">
        <v>31</v>
      </c>
      <c r="W5" s="60" t="s">
        <v>13</v>
      </c>
      <c r="X5" s="60" t="s">
        <v>36</v>
      </c>
      <c r="Y5" s="175" t="s">
        <v>90</v>
      </c>
      <c r="Z5" s="175" t="s">
        <v>91</v>
      </c>
      <c r="AA5" s="4"/>
    </row>
    <row r="6" spans="1:27" x14ac:dyDescent="0.25">
      <c r="A6" s="5"/>
      <c r="B6" s="26">
        <v>42608</v>
      </c>
      <c r="C6" s="7">
        <v>-2</v>
      </c>
      <c r="D6" s="41">
        <f>Search!$G6</f>
        <v>41</v>
      </c>
      <c r="E6" s="42">
        <f>Web!$K6</f>
        <v>30</v>
      </c>
      <c r="F6" s="42">
        <f>Email!$F6</f>
        <v>12</v>
      </c>
      <c r="G6" s="42">
        <f>Newsletter!$F6</f>
        <v>20</v>
      </c>
      <c r="H6" s="42">
        <f>Event!$G6</f>
        <v>0</v>
      </c>
      <c r="I6" s="42">
        <f>Social!$I6</f>
        <v>6</v>
      </c>
      <c r="J6" s="42">
        <f>Print!$G6</f>
        <v>2</v>
      </c>
      <c r="K6" s="42">
        <f>Partner!$J6</f>
        <v>0</v>
      </c>
      <c r="L6" s="74">
        <f>Other!$G6</f>
        <v>0</v>
      </c>
      <c r="M6" s="81">
        <f t="shared" ref="M6:M29" si="2">SUM(D6:L6)</f>
        <v>111</v>
      </c>
      <c r="N6" s="7">
        <f>SUM(M6:$M$29)</f>
        <v>7668</v>
      </c>
      <c r="O6" s="75">
        <v>51</v>
      </c>
      <c r="P6" s="89">
        <f>Table7[[#This Row],[Landing Actions]]/Table7[[#This Row],[Landing Entrances]]</f>
        <v>0.45945945945945948</v>
      </c>
      <c r="Q6" s="170">
        <v>151</v>
      </c>
      <c r="R6" s="172">
        <f>T6-T7</f>
        <v>29</v>
      </c>
      <c r="S6" s="85">
        <f>Table7[[#This Row],[On 24 Conversions]]/Table7[[#This Row],[On 24 Entrances]]</f>
        <v>0.19205298013245034</v>
      </c>
      <c r="T6" s="79">
        <v>4100</v>
      </c>
      <c r="U6" s="32">
        <f>T6-X6</f>
        <v>702</v>
      </c>
      <c r="V6" s="33">
        <v>42244</v>
      </c>
      <c r="W6" s="53">
        <f>X6-X7</f>
        <v>19</v>
      </c>
      <c r="X6" s="31">
        <v>3398</v>
      </c>
      <c r="Y6" s="176"/>
      <c r="Z6" s="176"/>
      <c r="AA6" s="4"/>
    </row>
    <row r="7" spans="1:27" x14ac:dyDescent="0.25">
      <c r="A7" s="5"/>
      <c r="B7" s="27">
        <v>42601</v>
      </c>
      <c r="C7" s="16">
        <v>-1</v>
      </c>
      <c r="D7" s="44">
        <f>Search!$G7</f>
        <v>115</v>
      </c>
      <c r="E7" s="45">
        <f>Web!$K7</f>
        <v>39</v>
      </c>
      <c r="F7" s="45">
        <f>Email!$F7</f>
        <v>38</v>
      </c>
      <c r="G7" s="45">
        <f>Newsletter!$F7</f>
        <v>71</v>
      </c>
      <c r="H7" s="45">
        <f>Event!$G7</f>
        <v>0</v>
      </c>
      <c r="I7" s="45">
        <f>Social!$I7</f>
        <v>32</v>
      </c>
      <c r="J7" s="45">
        <f>Print!$G7</f>
        <v>6</v>
      </c>
      <c r="K7" s="45">
        <f>Partner!$J7</f>
        <v>13</v>
      </c>
      <c r="L7" s="46">
        <f>Other!$G7</f>
        <v>0</v>
      </c>
      <c r="M7" s="82">
        <f t="shared" ref="M7" si="3">SUM(D7:L7)</f>
        <v>314</v>
      </c>
      <c r="N7" s="16">
        <f>SUM(M7:$M$29)</f>
        <v>7557</v>
      </c>
      <c r="O7" s="76">
        <v>110</v>
      </c>
      <c r="P7" s="169">
        <f>Table7[[#This Row],[Landing Actions]]/Table7[[#This Row],[Landing Entrances]]</f>
        <v>0.3503184713375796</v>
      </c>
      <c r="Q7" s="171">
        <v>268</v>
      </c>
      <c r="R7" s="173">
        <f>T7-T8</f>
        <v>43</v>
      </c>
      <c r="S7" s="86">
        <f>Table7[[#This Row],[On 24 Conversions]]/Table7[[#This Row],[On 24 Entrances]]</f>
        <v>0.16044776119402984</v>
      </c>
      <c r="T7" s="80">
        <v>4071</v>
      </c>
      <c r="U7" s="17">
        <f t="shared" ref="U7" si="4">T7-X7</f>
        <v>692</v>
      </c>
      <c r="V7" s="52">
        <v>42237</v>
      </c>
      <c r="W7" s="53">
        <f>X7-X8</f>
        <v>51</v>
      </c>
      <c r="X7" s="54">
        <v>3379</v>
      </c>
      <c r="Y7" s="177"/>
      <c r="Z7" s="177"/>
      <c r="AA7" s="4"/>
    </row>
    <row r="8" spans="1:27" x14ac:dyDescent="0.25">
      <c r="A8" s="61"/>
      <c r="B8" s="62">
        <v>42592</v>
      </c>
      <c r="C8" s="63">
        <v>0</v>
      </c>
      <c r="D8" s="44">
        <f>Search!$G8</f>
        <v>494</v>
      </c>
      <c r="E8" s="45">
        <f>Web!$K8</f>
        <v>454</v>
      </c>
      <c r="F8" s="64">
        <f>Email!$F8</f>
        <v>517</v>
      </c>
      <c r="G8" s="64">
        <f>Newsletter!$F8</f>
        <v>108</v>
      </c>
      <c r="H8" s="64">
        <f>Event!$G8</f>
        <v>0</v>
      </c>
      <c r="I8" s="64">
        <f>Social!$I8</f>
        <v>651</v>
      </c>
      <c r="J8" s="64">
        <f>Print!$G8</f>
        <v>42</v>
      </c>
      <c r="K8" s="64">
        <f>Partner!$J8</f>
        <v>83</v>
      </c>
      <c r="L8" s="65">
        <f>Other!$G8</f>
        <v>0</v>
      </c>
      <c r="M8" s="83">
        <f t="shared" ref="M8" si="5">SUM(D8:L8)</f>
        <v>2349</v>
      </c>
      <c r="N8" s="63">
        <f>SUM(M8:$M$29)</f>
        <v>7243</v>
      </c>
      <c r="O8" s="77">
        <v>897</v>
      </c>
      <c r="P8" s="169">
        <f>Table7[[#This Row],[Landing Actions]]/Table7[[#This Row],[Landing Entrances]]</f>
        <v>0.38186462324393361</v>
      </c>
      <c r="Q8" s="171">
        <v>1730</v>
      </c>
      <c r="R8" s="173">
        <f t="shared" ref="R8:R28" si="6">T8-T9</f>
        <v>946</v>
      </c>
      <c r="S8" s="87">
        <f>Table7[[#This Row],[On 24 Conversions]]/Table7[[#This Row],[On 24 Entrances]]</f>
        <v>0.54682080924855492</v>
      </c>
      <c r="T8" s="80">
        <v>4028</v>
      </c>
      <c r="U8" s="36">
        <f t="shared" ref="U8" si="7">T8-X8</f>
        <v>700</v>
      </c>
      <c r="V8" s="66">
        <v>42228</v>
      </c>
      <c r="W8" s="67">
        <f>X8-X9</f>
        <v>560</v>
      </c>
      <c r="X8" s="68">
        <v>3328</v>
      </c>
      <c r="Y8" s="177">
        <v>2782</v>
      </c>
      <c r="Z8" s="177">
        <v>3131</v>
      </c>
      <c r="AA8" s="4"/>
    </row>
    <row r="9" spans="1:27" x14ac:dyDescent="0.25">
      <c r="A9" s="5"/>
      <c r="B9" s="27">
        <v>42587</v>
      </c>
      <c r="C9" s="16">
        <v>1</v>
      </c>
      <c r="D9" s="44">
        <f>Search!$G9</f>
        <v>103</v>
      </c>
      <c r="E9" s="45">
        <f>Web!$K9</f>
        <v>558</v>
      </c>
      <c r="F9" s="45">
        <f>Email!$F9</f>
        <v>310</v>
      </c>
      <c r="G9" s="45">
        <f>Newsletter!$F9</f>
        <v>110</v>
      </c>
      <c r="H9" s="45">
        <f>Event!$G9</f>
        <v>0</v>
      </c>
      <c r="I9" s="45">
        <f>Social!$I9</f>
        <v>95</v>
      </c>
      <c r="J9" s="45">
        <f>Print!$G9</f>
        <v>5</v>
      </c>
      <c r="K9" s="45">
        <f>Partner!$J9</f>
        <v>242</v>
      </c>
      <c r="L9" s="46">
        <f>Other!$G9</f>
        <v>0</v>
      </c>
      <c r="M9" s="82">
        <f t="shared" si="2"/>
        <v>1423</v>
      </c>
      <c r="N9" s="16">
        <f>SUM(M9:$M$29)</f>
        <v>4894</v>
      </c>
      <c r="O9" s="76">
        <v>355</v>
      </c>
      <c r="P9" s="169">
        <f>Table7[[#This Row],[Landing Actions]]/Table7[[#This Row],[Landing Entrances]]</f>
        <v>0.24947294448348559</v>
      </c>
      <c r="Q9" s="171">
        <v>792</v>
      </c>
      <c r="R9" s="173">
        <f t="shared" si="6"/>
        <v>512</v>
      </c>
      <c r="S9" s="86">
        <f>Table7[[#This Row],[On 24 Conversions]]/Table7[[#This Row],[On 24 Entrances]]</f>
        <v>0.64646464646464652</v>
      </c>
      <c r="T9" s="80">
        <v>3082</v>
      </c>
      <c r="U9" s="17">
        <f t="shared" ref="U9:U29" si="8">T9-X9</f>
        <v>314</v>
      </c>
      <c r="V9" s="55">
        <v>42223</v>
      </c>
      <c r="W9" s="53">
        <f t="shared" ref="W9:W28" si="9">X9-X10</f>
        <v>218</v>
      </c>
      <c r="X9" s="54">
        <v>2768</v>
      </c>
      <c r="Y9" s="177">
        <v>2411</v>
      </c>
      <c r="Z9" s="177">
        <v>2777</v>
      </c>
      <c r="AA9" s="4"/>
    </row>
    <row r="10" spans="1:27" x14ac:dyDescent="0.25">
      <c r="A10" s="5"/>
      <c r="B10" s="27">
        <f t="shared" ref="B10:B29" si="10">B9-7</f>
        <v>42580</v>
      </c>
      <c r="C10" s="16">
        <v>2</v>
      </c>
      <c r="D10" s="44">
        <f>Search!$G10</f>
        <v>68</v>
      </c>
      <c r="E10" s="45">
        <f>Web!$K10</f>
        <v>85</v>
      </c>
      <c r="F10" s="45">
        <f>Email!$F10</f>
        <v>84</v>
      </c>
      <c r="G10" s="45">
        <f>Newsletter!$F10</f>
        <v>79</v>
      </c>
      <c r="H10" s="45">
        <f>Event!$G10</f>
        <v>0</v>
      </c>
      <c r="I10" s="45">
        <f>Social!$I10</f>
        <v>34</v>
      </c>
      <c r="J10" s="45">
        <f>Print!$G10</f>
        <v>5</v>
      </c>
      <c r="K10" s="45">
        <f>Partner!$J10</f>
        <v>64</v>
      </c>
      <c r="L10" s="46">
        <f>Other!$G10</f>
        <v>0</v>
      </c>
      <c r="M10" s="82">
        <f t="shared" si="2"/>
        <v>419</v>
      </c>
      <c r="N10" s="16">
        <f>SUM(M10:$M$29)</f>
        <v>3471</v>
      </c>
      <c r="O10" s="76">
        <v>239</v>
      </c>
      <c r="P10" s="169">
        <f>Table7[[#This Row],[Landing Actions]]/Table7[[#This Row],[Landing Entrances]]</f>
        <v>0.57040572792362765</v>
      </c>
      <c r="Q10" s="171">
        <v>384</v>
      </c>
      <c r="R10" s="173">
        <f t="shared" si="6"/>
        <v>234</v>
      </c>
      <c r="S10" s="86">
        <f>Table7[[#This Row],[On 24 Conversions]]/Table7[[#This Row],[On 24 Entrances]]</f>
        <v>0.609375</v>
      </c>
      <c r="T10" s="80">
        <v>2570</v>
      </c>
      <c r="U10" s="17">
        <f t="shared" si="8"/>
        <v>20</v>
      </c>
      <c r="V10" s="55">
        <f t="shared" ref="V10:V29" si="11">V9-7</f>
        <v>42216</v>
      </c>
      <c r="W10" s="53">
        <f t="shared" si="9"/>
        <v>215</v>
      </c>
      <c r="X10" s="54">
        <v>2550</v>
      </c>
      <c r="Y10" s="177">
        <v>2051</v>
      </c>
      <c r="Z10" s="177">
        <v>2383</v>
      </c>
      <c r="AA10" s="4"/>
    </row>
    <row r="11" spans="1:27" x14ac:dyDescent="0.25">
      <c r="A11" s="5"/>
      <c r="B11" s="27">
        <f t="shared" si="10"/>
        <v>42573</v>
      </c>
      <c r="C11" s="16">
        <v>3</v>
      </c>
      <c r="D11" s="44">
        <f>Search!$G11</f>
        <v>31</v>
      </c>
      <c r="E11" s="45">
        <f>Web!$K11</f>
        <v>27</v>
      </c>
      <c r="F11" s="45">
        <f>Email!$F11</f>
        <v>410</v>
      </c>
      <c r="G11" s="45">
        <f>Newsletter!$F11</f>
        <v>112</v>
      </c>
      <c r="H11" s="45">
        <f>Event!$G11</f>
        <v>0</v>
      </c>
      <c r="I11" s="45">
        <f>Social!$I11</f>
        <v>17</v>
      </c>
      <c r="J11" s="45">
        <f>Print!$G11</f>
        <v>0</v>
      </c>
      <c r="K11" s="45">
        <f>Partner!$J11</f>
        <v>64</v>
      </c>
      <c r="L11" s="46">
        <f>Other!$G11</f>
        <v>0</v>
      </c>
      <c r="M11" s="82">
        <f t="shared" si="2"/>
        <v>661</v>
      </c>
      <c r="N11" s="16">
        <f>SUM(M11:$M$29)</f>
        <v>3052</v>
      </c>
      <c r="O11" s="76">
        <v>153</v>
      </c>
      <c r="P11" s="169">
        <f>Table7[[#This Row],[Landing Actions]]/Table7[[#This Row],[Landing Entrances]]</f>
        <v>0.23146747352496219</v>
      </c>
      <c r="Q11" s="171">
        <v>687</v>
      </c>
      <c r="R11" s="173">
        <f t="shared" si="6"/>
        <v>331</v>
      </c>
      <c r="S11" s="86">
        <f>Table7[[#This Row],[On 24 Conversions]]/Table7[[#This Row],[On 24 Entrances]]</f>
        <v>0.48180494905385735</v>
      </c>
      <c r="T11" s="80">
        <v>2336</v>
      </c>
      <c r="U11" s="17">
        <f t="shared" si="8"/>
        <v>1</v>
      </c>
      <c r="V11" s="55">
        <f t="shared" si="11"/>
        <v>42209</v>
      </c>
      <c r="W11" s="53">
        <f t="shared" si="9"/>
        <v>302</v>
      </c>
      <c r="X11" s="54">
        <v>2335</v>
      </c>
      <c r="Y11" s="177">
        <v>1851</v>
      </c>
      <c r="Z11" s="177">
        <v>1997</v>
      </c>
      <c r="AA11" s="4"/>
    </row>
    <row r="12" spans="1:27" x14ac:dyDescent="0.25">
      <c r="A12" s="5"/>
      <c r="B12" s="27">
        <f t="shared" si="10"/>
        <v>42566</v>
      </c>
      <c r="C12" s="16">
        <v>4</v>
      </c>
      <c r="D12" s="44">
        <f>Search!$G12</f>
        <v>21</v>
      </c>
      <c r="E12" s="45">
        <f>Web!$K12</f>
        <v>63</v>
      </c>
      <c r="F12" s="45">
        <f>Email!$F12</f>
        <v>217</v>
      </c>
      <c r="G12" s="45">
        <f>Newsletter!$F12</f>
        <v>129</v>
      </c>
      <c r="H12" s="45">
        <f>Event!$G12</f>
        <v>0</v>
      </c>
      <c r="I12" s="45">
        <f>Social!$I12</f>
        <v>17</v>
      </c>
      <c r="J12" s="45">
        <f>Print!$G12</f>
        <v>3</v>
      </c>
      <c r="K12" s="45">
        <f>Partner!$J12</f>
        <v>2</v>
      </c>
      <c r="L12" s="46">
        <f>Other!$G12</f>
        <v>0</v>
      </c>
      <c r="M12" s="82">
        <f t="shared" si="2"/>
        <v>452</v>
      </c>
      <c r="N12" s="16">
        <f>SUM(M12:$M$29)</f>
        <v>2391</v>
      </c>
      <c r="O12" s="76">
        <v>159</v>
      </c>
      <c r="P12" s="169">
        <f>Table7[[#This Row],[Landing Actions]]/Table7[[#This Row],[Landing Entrances]]</f>
        <v>0.35176991150442477</v>
      </c>
      <c r="Q12" s="171">
        <v>447</v>
      </c>
      <c r="R12" s="173">
        <f t="shared" si="6"/>
        <v>223</v>
      </c>
      <c r="S12" s="86">
        <f>Table7[[#This Row],[On 24 Conversions]]/Table7[[#This Row],[On 24 Entrances]]</f>
        <v>0.49888143176733779</v>
      </c>
      <c r="T12" s="80">
        <v>2005</v>
      </c>
      <c r="U12" s="17">
        <f t="shared" si="8"/>
        <v>-28</v>
      </c>
      <c r="V12" s="55">
        <f t="shared" si="11"/>
        <v>42202</v>
      </c>
      <c r="W12" s="53">
        <f t="shared" si="9"/>
        <v>304</v>
      </c>
      <c r="X12" s="54">
        <v>2033</v>
      </c>
      <c r="Y12" s="177">
        <v>1709</v>
      </c>
      <c r="Z12" s="177">
        <v>1888</v>
      </c>
      <c r="AA12" s="4"/>
    </row>
    <row r="13" spans="1:27" x14ac:dyDescent="0.25">
      <c r="A13" s="5"/>
      <c r="B13" s="27">
        <f t="shared" si="10"/>
        <v>42559</v>
      </c>
      <c r="C13" s="16">
        <v>5</v>
      </c>
      <c r="D13" s="44">
        <f>Search!$G13</f>
        <v>21</v>
      </c>
      <c r="E13" s="45">
        <f>Web!$K13</f>
        <v>12</v>
      </c>
      <c r="F13" s="45">
        <f>Email!$F13</f>
        <v>28</v>
      </c>
      <c r="G13" s="45">
        <f>Newsletter!$F13</f>
        <v>36</v>
      </c>
      <c r="H13" s="45">
        <f>Event!$G13</f>
        <v>0</v>
      </c>
      <c r="I13" s="45">
        <f>Social!$I13</f>
        <v>1</v>
      </c>
      <c r="J13" s="45">
        <f>Print!$G13</f>
        <v>0</v>
      </c>
      <c r="K13" s="45">
        <f>Partner!$J13</f>
        <v>8</v>
      </c>
      <c r="L13" s="46">
        <f>Other!$G13</f>
        <v>0</v>
      </c>
      <c r="M13" s="82">
        <f t="shared" si="2"/>
        <v>106</v>
      </c>
      <c r="N13" s="16">
        <f>SUM(M13:$M$29)</f>
        <v>1939</v>
      </c>
      <c r="O13" s="76">
        <v>39</v>
      </c>
      <c r="P13" s="169">
        <f>Table7[[#This Row],[Landing Actions]]/Table7[[#This Row],[Landing Entrances]]</f>
        <v>0.36792452830188677</v>
      </c>
      <c r="Q13" s="171">
        <v>147</v>
      </c>
      <c r="R13" s="173">
        <f t="shared" si="6"/>
        <v>127</v>
      </c>
      <c r="S13" s="86">
        <f>Table7[[#This Row],[On 24 Conversions]]/Table7[[#This Row],[On 24 Entrances]]</f>
        <v>0.86394557823129248</v>
      </c>
      <c r="T13" s="80">
        <v>1782</v>
      </c>
      <c r="U13" s="17">
        <f t="shared" si="8"/>
        <v>53</v>
      </c>
      <c r="V13" s="55">
        <f t="shared" si="11"/>
        <v>42195</v>
      </c>
      <c r="W13" s="53">
        <f t="shared" si="9"/>
        <v>363</v>
      </c>
      <c r="X13" s="54">
        <v>1729</v>
      </c>
      <c r="Y13" s="177">
        <v>1230</v>
      </c>
      <c r="Z13" s="177">
        <v>1766</v>
      </c>
      <c r="AA13" s="4"/>
    </row>
    <row r="14" spans="1:27" x14ac:dyDescent="0.25">
      <c r="A14" s="5"/>
      <c r="B14" s="27">
        <f t="shared" si="10"/>
        <v>42552</v>
      </c>
      <c r="C14" s="16">
        <v>6</v>
      </c>
      <c r="D14" s="44">
        <f>Search!$G14</f>
        <v>13</v>
      </c>
      <c r="E14" s="45">
        <f>Web!$K14</f>
        <v>5</v>
      </c>
      <c r="F14" s="45">
        <f>Email!$F14</f>
        <v>368</v>
      </c>
      <c r="G14" s="45">
        <f>Newsletter!$F14</f>
        <v>39</v>
      </c>
      <c r="H14" s="45">
        <f>Event!$G14</f>
        <v>0</v>
      </c>
      <c r="I14" s="45">
        <f>Social!$I14</f>
        <v>1</v>
      </c>
      <c r="J14" s="45">
        <f>Print!$G14</f>
        <v>2</v>
      </c>
      <c r="K14" s="45">
        <f>Partner!$J14</f>
        <v>11</v>
      </c>
      <c r="L14" s="46">
        <f>Other!$G14</f>
        <v>0</v>
      </c>
      <c r="M14" s="82">
        <f t="shared" si="2"/>
        <v>439</v>
      </c>
      <c r="N14" s="16">
        <f>SUM(M14:$M$29)</f>
        <v>1833</v>
      </c>
      <c r="O14" s="76">
        <v>96</v>
      </c>
      <c r="P14" s="169">
        <f>Table7[[#This Row],[Landing Actions]]/Table7[[#This Row],[Landing Entrances]]</f>
        <v>0.21867881548974943</v>
      </c>
      <c r="Q14" s="171">
        <v>732</v>
      </c>
      <c r="R14" s="173">
        <f t="shared" si="6"/>
        <v>358</v>
      </c>
      <c r="S14" s="86">
        <f>Table7[[#This Row],[On 24 Conversions]]/Table7[[#This Row],[On 24 Entrances]]</f>
        <v>0.48907103825136611</v>
      </c>
      <c r="T14" s="80">
        <v>1655</v>
      </c>
      <c r="U14" s="17">
        <f t="shared" si="8"/>
        <v>289</v>
      </c>
      <c r="V14" s="55">
        <f t="shared" si="11"/>
        <v>42188</v>
      </c>
      <c r="W14" s="53">
        <f t="shared" si="9"/>
        <v>164</v>
      </c>
      <c r="X14" s="54">
        <v>1366</v>
      </c>
      <c r="Y14" s="177">
        <v>1034</v>
      </c>
      <c r="Z14" s="177">
        <v>1460</v>
      </c>
      <c r="AA14" s="4"/>
    </row>
    <row r="15" spans="1:27" x14ac:dyDescent="0.25">
      <c r="A15" s="5"/>
      <c r="B15" s="27">
        <f t="shared" si="10"/>
        <v>42545</v>
      </c>
      <c r="C15" s="16">
        <v>7</v>
      </c>
      <c r="D15" s="44">
        <f>Search!$G15</f>
        <v>2</v>
      </c>
      <c r="E15" s="45">
        <f>Web!$K15</f>
        <v>4</v>
      </c>
      <c r="F15" s="45">
        <f>Email!$F15</f>
        <v>482</v>
      </c>
      <c r="G15" s="45">
        <f>Newsletter!$F15</f>
        <v>0</v>
      </c>
      <c r="H15" s="45">
        <f>Event!$G15</f>
        <v>0</v>
      </c>
      <c r="I15" s="45">
        <f>Social!$I15</f>
        <v>8</v>
      </c>
      <c r="J15" s="45">
        <f>Print!$G15</f>
        <v>4</v>
      </c>
      <c r="K15" s="45">
        <f>Partner!$J15</f>
        <v>0</v>
      </c>
      <c r="L15" s="46">
        <f>Other!$G15</f>
        <v>0</v>
      </c>
      <c r="M15" s="82">
        <f t="shared" si="2"/>
        <v>500</v>
      </c>
      <c r="N15" s="16">
        <f>SUM(M15:$M$29)</f>
        <v>1394</v>
      </c>
      <c r="O15" s="76">
        <v>146</v>
      </c>
      <c r="P15" s="169">
        <f>Table7[[#This Row],[Landing Actions]]/Table7[[#This Row],[Landing Entrances]]</f>
        <v>0.29199999999999998</v>
      </c>
      <c r="Q15" s="171">
        <v>708</v>
      </c>
      <c r="R15" s="173">
        <f t="shared" si="6"/>
        <v>320</v>
      </c>
      <c r="S15" s="86">
        <f>Table7[[#This Row],[On 24 Conversions]]/Table7[[#This Row],[On 24 Entrances]]</f>
        <v>0.4519774011299435</v>
      </c>
      <c r="T15" s="80">
        <v>1297</v>
      </c>
      <c r="U15" s="17">
        <f t="shared" si="8"/>
        <v>95</v>
      </c>
      <c r="V15" s="55">
        <f t="shared" si="11"/>
        <v>42181</v>
      </c>
      <c r="W15" s="53">
        <f t="shared" si="9"/>
        <v>363</v>
      </c>
      <c r="X15" s="54">
        <v>1202</v>
      </c>
      <c r="Y15" s="177">
        <v>960</v>
      </c>
      <c r="Z15" s="177">
        <v>1366</v>
      </c>
      <c r="AA15" s="4"/>
    </row>
    <row r="16" spans="1:27" x14ac:dyDescent="0.25">
      <c r="A16" s="5"/>
      <c r="B16" s="27">
        <f t="shared" si="10"/>
        <v>42538</v>
      </c>
      <c r="C16" s="16">
        <v>8</v>
      </c>
      <c r="D16" s="44">
        <f>Search!$G16</f>
        <v>0</v>
      </c>
      <c r="E16" s="45">
        <f>Web!$K16</f>
        <v>5</v>
      </c>
      <c r="F16" s="45">
        <f>Email!$F16</f>
        <v>0</v>
      </c>
      <c r="G16" s="45">
        <f>Newsletter!$F16</f>
        <v>1</v>
      </c>
      <c r="H16" s="45">
        <f>Event!$G16</f>
        <v>0</v>
      </c>
      <c r="I16" s="45">
        <f>Social!$I16</f>
        <v>0</v>
      </c>
      <c r="J16" s="45">
        <f>Print!$G16</f>
        <v>0</v>
      </c>
      <c r="K16" s="45">
        <f>Partner!$J16</f>
        <v>0</v>
      </c>
      <c r="L16" s="46">
        <f>Other!$G16</f>
        <v>0</v>
      </c>
      <c r="M16" s="82">
        <f t="shared" si="2"/>
        <v>6</v>
      </c>
      <c r="N16" s="16">
        <f>SUM(M16:$M$29)</f>
        <v>894</v>
      </c>
      <c r="O16" s="76">
        <v>0</v>
      </c>
      <c r="P16" s="169">
        <f>Table7[[#This Row],[Landing Actions]]/Table7[[#This Row],[Landing Entrances]]</f>
        <v>0</v>
      </c>
      <c r="Q16" s="171">
        <v>8</v>
      </c>
      <c r="R16" s="173">
        <f t="shared" si="6"/>
        <v>17</v>
      </c>
      <c r="S16" s="86" t="s">
        <v>88</v>
      </c>
      <c r="T16" s="80">
        <v>977</v>
      </c>
      <c r="U16" s="17">
        <f t="shared" si="8"/>
        <v>138</v>
      </c>
      <c r="V16" s="55">
        <f t="shared" si="11"/>
        <v>42174</v>
      </c>
      <c r="W16" s="53">
        <f t="shared" si="9"/>
        <v>652</v>
      </c>
      <c r="X16" s="54">
        <v>839</v>
      </c>
      <c r="Y16" s="177">
        <v>887</v>
      </c>
      <c r="Z16" s="177">
        <v>1273</v>
      </c>
      <c r="AA16" s="4"/>
    </row>
    <row r="17" spans="1:27" x14ac:dyDescent="0.25">
      <c r="A17" s="5"/>
      <c r="B17" s="27">
        <f t="shared" si="10"/>
        <v>42531</v>
      </c>
      <c r="C17" s="16">
        <v>9</v>
      </c>
      <c r="D17" s="44">
        <f>Search!$G17</f>
        <v>0</v>
      </c>
      <c r="E17" s="45">
        <f>Web!$K17</f>
        <v>0</v>
      </c>
      <c r="F17" s="45">
        <f>Email!$F17</f>
        <v>0</v>
      </c>
      <c r="G17" s="45">
        <f>Newsletter!$F17</f>
        <v>0</v>
      </c>
      <c r="H17" s="45">
        <f>Event!$G17</f>
        <v>0</v>
      </c>
      <c r="I17" s="45">
        <f>Social!$I17</f>
        <v>0</v>
      </c>
      <c r="J17" s="45">
        <f>Print!$G17</f>
        <v>0</v>
      </c>
      <c r="K17" s="45">
        <f>Partner!$J17</f>
        <v>2</v>
      </c>
      <c r="L17" s="46">
        <f>Other!$G17</f>
        <v>0</v>
      </c>
      <c r="M17" s="82">
        <f t="shared" si="2"/>
        <v>2</v>
      </c>
      <c r="N17" s="16">
        <f>SUM(M17:$M$29)</f>
        <v>888</v>
      </c>
      <c r="O17" s="76">
        <v>0</v>
      </c>
      <c r="P17" s="169">
        <f>Table7[[#This Row],[Landing Actions]]/Table7[[#This Row],[Landing Entrances]]</f>
        <v>0</v>
      </c>
      <c r="Q17" s="171">
        <v>14</v>
      </c>
      <c r="R17" s="173">
        <f t="shared" si="6"/>
        <v>43</v>
      </c>
      <c r="S17" s="86" t="s">
        <v>88</v>
      </c>
      <c r="T17" s="80">
        <v>960</v>
      </c>
      <c r="U17" s="17">
        <f t="shared" si="8"/>
        <v>773</v>
      </c>
      <c r="V17" s="55">
        <f t="shared" si="11"/>
        <v>42167</v>
      </c>
      <c r="W17" s="53">
        <f t="shared" si="9"/>
        <v>122</v>
      </c>
      <c r="X17" s="54">
        <v>187</v>
      </c>
      <c r="Y17" s="177">
        <v>714</v>
      </c>
      <c r="Z17" s="177">
        <v>1149</v>
      </c>
      <c r="AA17" s="4"/>
    </row>
    <row r="18" spans="1:27" x14ac:dyDescent="0.25">
      <c r="A18" s="5"/>
      <c r="B18" s="27">
        <f t="shared" si="10"/>
        <v>42524</v>
      </c>
      <c r="C18" s="16">
        <v>10</v>
      </c>
      <c r="D18" s="44">
        <f>Search!$G18</f>
        <v>0</v>
      </c>
      <c r="E18" s="45">
        <f>Web!$K18</f>
        <v>0</v>
      </c>
      <c r="F18" s="45">
        <f>Email!$F18</f>
        <v>0</v>
      </c>
      <c r="G18" s="45">
        <f>Newsletter!$F18</f>
        <v>0</v>
      </c>
      <c r="H18" s="45">
        <f>Event!$G18</f>
        <v>0</v>
      </c>
      <c r="I18" s="45">
        <f>Social!$I18</f>
        <v>0</v>
      </c>
      <c r="J18" s="45">
        <f>Print!$G18</f>
        <v>0</v>
      </c>
      <c r="K18" s="45">
        <f>Partner!$J18</f>
        <v>14</v>
      </c>
      <c r="L18" s="46">
        <f>Other!$G18</f>
        <v>0</v>
      </c>
      <c r="M18" s="82">
        <f t="shared" si="2"/>
        <v>14</v>
      </c>
      <c r="N18" s="16">
        <f>SUM(M18:$M$29)</f>
        <v>886</v>
      </c>
      <c r="O18" s="76">
        <v>0</v>
      </c>
      <c r="P18" s="169">
        <f>Table7[[#This Row],[Landing Actions]]/Table7[[#This Row],[Landing Entrances]]</f>
        <v>0</v>
      </c>
      <c r="Q18" s="171">
        <v>10</v>
      </c>
      <c r="R18" s="173">
        <f t="shared" si="6"/>
        <v>94</v>
      </c>
      <c r="S18" s="86" t="s">
        <v>88</v>
      </c>
      <c r="T18" s="80">
        <v>917</v>
      </c>
      <c r="U18" s="17">
        <f t="shared" si="8"/>
        <v>852</v>
      </c>
      <c r="V18" s="55">
        <f t="shared" si="11"/>
        <v>42160</v>
      </c>
      <c r="W18" s="53">
        <f t="shared" si="9"/>
        <v>65</v>
      </c>
      <c r="X18" s="54">
        <v>65</v>
      </c>
      <c r="Y18" s="177">
        <v>3</v>
      </c>
      <c r="Z18" s="177">
        <v>897</v>
      </c>
      <c r="AA18" s="4"/>
    </row>
    <row r="19" spans="1:27" x14ac:dyDescent="0.25">
      <c r="A19" s="5"/>
      <c r="B19" s="27">
        <f>B18-7</f>
        <v>42517</v>
      </c>
      <c r="C19" s="16">
        <v>11</v>
      </c>
      <c r="D19" s="44">
        <f>Search!$G19</f>
        <v>0</v>
      </c>
      <c r="E19" s="45">
        <f>Web!$K19</f>
        <v>0</v>
      </c>
      <c r="F19" s="45">
        <f>Email!$F19</f>
        <v>872</v>
      </c>
      <c r="G19" s="45">
        <f>Newsletter!$F19</f>
        <v>0</v>
      </c>
      <c r="H19" s="45">
        <f>Event!$G19</f>
        <v>0</v>
      </c>
      <c r="I19" s="45">
        <f>Social!$I19</f>
        <v>0</v>
      </c>
      <c r="J19" s="45">
        <f>Print!$G19</f>
        <v>0</v>
      </c>
      <c r="K19" s="45">
        <f>Partner!$J19</f>
        <v>0</v>
      </c>
      <c r="L19" s="46">
        <f>Other!$G19</f>
        <v>0</v>
      </c>
      <c r="M19" s="82">
        <f t="shared" si="2"/>
        <v>872</v>
      </c>
      <c r="N19" s="16">
        <f>SUM(M19:$M$29)</f>
        <v>872</v>
      </c>
      <c r="O19" s="76">
        <v>0</v>
      </c>
      <c r="P19" s="169">
        <f>Table7[[#This Row],[Landing Actions]]/Table7[[#This Row],[Landing Entrances]]</f>
        <v>0</v>
      </c>
      <c r="Q19" s="171">
        <v>878</v>
      </c>
      <c r="R19" s="173">
        <f t="shared" si="6"/>
        <v>816</v>
      </c>
      <c r="S19" s="86" t="s">
        <v>88</v>
      </c>
      <c r="T19" s="80">
        <v>823</v>
      </c>
      <c r="U19" s="17">
        <f t="shared" si="8"/>
        <v>823</v>
      </c>
      <c r="V19" s="55">
        <f t="shared" si="11"/>
        <v>42153</v>
      </c>
      <c r="W19" s="53">
        <f t="shared" si="9"/>
        <v>0</v>
      </c>
      <c r="X19" s="54">
        <v>0</v>
      </c>
      <c r="Y19" s="177">
        <v>1</v>
      </c>
      <c r="Z19" s="177">
        <v>1</v>
      </c>
      <c r="AA19" s="4"/>
    </row>
    <row r="20" spans="1:27" x14ac:dyDescent="0.25">
      <c r="A20" s="5"/>
      <c r="B20" s="27">
        <f t="shared" si="10"/>
        <v>42510</v>
      </c>
      <c r="C20" s="16">
        <v>12</v>
      </c>
      <c r="D20" s="44">
        <f>Search!$G20</f>
        <v>0</v>
      </c>
      <c r="E20" s="45">
        <f>Web!$K20</f>
        <v>0</v>
      </c>
      <c r="F20" s="45">
        <f>Email!$F20</f>
        <v>0</v>
      </c>
      <c r="G20" s="45">
        <f>Newsletter!$F20</f>
        <v>0</v>
      </c>
      <c r="H20" s="45">
        <f>Event!$G20</f>
        <v>0</v>
      </c>
      <c r="I20" s="45">
        <f>Social!$I20</f>
        <v>0</v>
      </c>
      <c r="J20" s="45">
        <f>Print!$G20</f>
        <v>0</v>
      </c>
      <c r="K20" s="45">
        <f>Partner!$J20</f>
        <v>0</v>
      </c>
      <c r="L20" s="46">
        <f>Other!$G20</f>
        <v>0</v>
      </c>
      <c r="M20" s="82">
        <f t="shared" si="2"/>
        <v>0</v>
      </c>
      <c r="N20" s="16">
        <f>SUM(M20:$M$29)</f>
        <v>0</v>
      </c>
      <c r="O20" s="76">
        <v>0</v>
      </c>
      <c r="P20" s="169">
        <v>0</v>
      </c>
      <c r="Q20" s="171">
        <v>3</v>
      </c>
      <c r="R20" s="173">
        <f t="shared" si="6"/>
        <v>5</v>
      </c>
      <c r="S20" s="86" t="s">
        <v>88</v>
      </c>
      <c r="T20" s="80">
        <v>7</v>
      </c>
      <c r="U20" s="17">
        <f t="shared" si="8"/>
        <v>7</v>
      </c>
      <c r="V20" s="55">
        <f t="shared" si="11"/>
        <v>42146</v>
      </c>
      <c r="W20" s="53">
        <f t="shared" si="9"/>
        <v>0</v>
      </c>
      <c r="X20" s="54">
        <v>0</v>
      </c>
      <c r="Y20" s="177">
        <v>0</v>
      </c>
      <c r="Z20" s="177">
        <v>0</v>
      </c>
      <c r="AA20" s="4"/>
    </row>
    <row r="21" spans="1:27" x14ac:dyDescent="0.25">
      <c r="A21" s="5"/>
      <c r="B21" s="27">
        <f t="shared" si="10"/>
        <v>42503</v>
      </c>
      <c r="C21" s="16">
        <v>13</v>
      </c>
      <c r="D21" s="44">
        <f>Search!$G21</f>
        <v>0</v>
      </c>
      <c r="E21" s="45">
        <f>Web!$K21</f>
        <v>0</v>
      </c>
      <c r="F21" s="45">
        <f>Email!$F21</f>
        <v>0</v>
      </c>
      <c r="G21" s="45">
        <f>Newsletter!$F21</f>
        <v>0</v>
      </c>
      <c r="H21" s="45">
        <f>Event!$G21</f>
        <v>0</v>
      </c>
      <c r="I21" s="45">
        <f>Social!$I21</f>
        <v>0</v>
      </c>
      <c r="J21" s="45">
        <f>Print!$G21</f>
        <v>0</v>
      </c>
      <c r="K21" s="45">
        <f>Partner!$J21</f>
        <v>0</v>
      </c>
      <c r="L21" s="46">
        <f>Other!$G21</f>
        <v>0</v>
      </c>
      <c r="M21" s="82">
        <f t="shared" si="2"/>
        <v>0</v>
      </c>
      <c r="N21" s="16">
        <f>SUM(M21:$M$29)</f>
        <v>0</v>
      </c>
      <c r="O21" s="76">
        <v>0</v>
      </c>
      <c r="P21" s="169">
        <v>0</v>
      </c>
      <c r="Q21" s="171">
        <v>0</v>
      </c>
      <c r="R21" s="173">
        <f t="shared" si="6"/>
        <v>2</v>
      </c>
      <c r="S21" s="86" t="s">
        <v>88</v>
      </c>
      <c r="T21" s="80">
        <v>2</v>
      </c>
      <c r="U21" s="17">
        <f t="shared" si="8"/>
        <v>2</v>
      </c>
      <c r="V21" s="55">
        <f t="shared" si="11"/>
        <v>42139</v>
      </c>
      <c r="W21" s="53">
        <f t="shared" si="9"/>
        <v>0</v>
      </c>
      <c r="X21" s="54">
        <v>0</v>
      </c>
      <c r="Y21" s="177">
        <v>0</v>
      </c>
      <c r="Z21" s="177">
        <v>0</v>
      </c>
      <c r="AA21" s="4"/>
    </row>
    <row r="22" spans="1:27" x14ac:dyDescent="0.25">
      <c r="A22" s="5"/>
      <c r="B22" s="27">
        <f t="shared" si="10"/>
        <v>42496</v>
      </c>
      <c r="C22" s="16">
        <v>14</v>
      </c>
      <c r="D22" s="44">
        <f>Search!$G22</f>
        <v>0</v>
      </c>
      <c r="E22" s="45">
        <f>Web!$K22</f>
        <v>0</v>
      </c>
      <c r="F22" s="45">
        <f>Email!$F22</f>
        <v>0</v>
      </c>
      <c r="G22" s="45">
        <f>Newsletter!$F22</f>
        <v>0</v>
      </c>
      <c r="H22" s="45">
        <f>Event!$G22</f>
        <v>0</v>
      </c>
      <c r="I22" s="45">
        <f>Social!$I22</f>
        <v>0</v>
      </c>
      <c r="J22" s="45">
        <f>Print!$G22</f>
        <v>0</v>
      </c>
      <c r="K22" s="45">
        <f>Partner!$J22</f>
        <v>0</v>
      </c>
      <c r="L22" s="46">
        <f>Other!$G22</f>
        <v>0</v>
      </c>
      <c r="M22" s="82">
        <f t="shared" si="2"/>
        <v>0</v>
      </c>
      <c r="N22" s="16">
        <f>SUM(M22:$M$29)</f>
        <v>0</v>
      </c>
      <c r="O22" s="76">
        <v>0</v>
      </c>
      <c r="P22" s="169">
        <v>0</v>
      </c>
      <c r="Q22" s="171">
        <v>0</v>
      </c>
      <c r="R22" s="173">
        <f t="shared" si="6"/>
        <v>0</v>
      </c>
      <c r="S22" s="86" t="s">
        <v>88</v>
      </c>
      <c r="T22" s="80">
        <v>0</v>
      </c>
      <c r="U22" s="17">
        <f t="shared" si="8"/>
        <v>0</v>
      </c>
      <c r="V22" s="55">
        <f t="shared" si="11"/>
        <v>42132</v>
      </c>
      <c r="W22" s="53">
        <f t="shared" si="9"/>
        <v>0</v>
      </c>
      <c r="X22" s="54">
        <v>0</v>
      </c>
      <c r="Y22" s="177">
        <v>0</v>
      </c>
      <c r="Z22" s="177">
        <v>0</v>
      </c>
      <c r="AA22" s="4"/>
    </row>
    <row r="23" spans="1:27" x14ac:dyDescent="0.25">
      <c r="A23" s="5"/>
      <c r="B23" s="27">
        <f t="shared" si="10"/>
        <v>42489</v>
      </c>
      <c r="C23" s="16">
        <v>15</v>
      </c>
      <c r="D23" s="44">
        <f>Search!$G23</f>
        <v>0</v>
      </c>
      <c r="E23" s="45">
        <f>Web!$K23</f>
        <v>0</v>
      </c>
      <c r="F23" s="45">
        <f>Email!$F23</f>
        <v>0</v>
      </c>
      <c r="G23" s="45">
        <f>Newsletter!$F23</f>
        <v>0</v>
      </c>
      <c r="H23" s="45">
        <f>Event!$G23</f>
        <v>0</v>
      </c>
      <c r="I23" s="45">
        <f>Social!$I23</f>
        <v>0</v>
      </c>
      <c r="J23" s="45">
        <f>Print!$G23</f>
        <v>0</v>
      </c>
      <c r="K23" s="45">
        <f>Partner!$J23</f>
        <v>0</v>
      </c>
      <c r="L23" s="46">
        <f>Other!$G23</f>
        <v>0</v>
      </c>
      <c r="M23" s="82">
        <f t="shared" si="2"/>
        <v>0</v>
      </c>
      <c r="N23" s="16">
        <f>SUM(M23:$M$29)</f>
        <v>0</v>
      </c>
      <c r="O23" s="76">
        <v>0</v>
      </c>
      <c r="P23" s="169">
        <v>0</v>
      </c>
      <c r="Q23" s="171">
        <v>0</v>
      </c>
      <c r="R23" s="173">
        <f t="shared" si="6"/>
        <v>0</v>
      </c>
      <c r="S23" s="86" t="s">
        <v>88</v>
      </c>
      <c r="T23" s="80">
        <v>0</v>
      </c>
      <c r="U23" s="17">
        <f t="shared" si="8"/>
        <v>0</v>
      </c>
      <c r="V23" s="55">
        <f t="shared" si="11"/>
        <v>42125</v>
      </c>
      <c r="W23" s="53">
        <f t="shared" si="9"/>
        <v>0</v>
      </c>
      <c r="X23" s="54">
        <v>0</v>
      </c>
      <c r="Y23" s="177">
        <v>0</v>
      </c>
      <c r="Z23" s="177">
        <v>0</v>
      </c>
      <c r="AA23" s="4"/>
    </row>
    <row r="24" spans="1:27" x14ac:dyDescent="0.25">
      <c r="A24" s="5"/>
      <c r="B24" s="27">
        <f t="shared" si="10"/>
        <v>42482</v>
      </c>
      <c r="C24" s="16">
        <v>16</v>
      </c>
      <c r="D24" s="44">
        <f>Search!$G24</f>
        <v>0</v>
      </c>
      <c r="E24" s="45">
        <f>Web!$K24</f>
        <v>0</v>
      </c>
      <c r="F24" s="45">
        <f>Email!$F24</f>
        <v>0</v>
      </c>
      <c r="G24" s="45">
        <f>Newsletter!$F24</f>
        <v>0</v>
      </c>
      <c r="H24" s="45">
        <f>Event!$G24</f>
        <v>0</v>
      </c>
      <c r="I24" s="45">
        <f>Social!$I24</f>
        <v>0</v>
      </c>
      <c r="J24" s="45">
        <f>Print!$G24</f>
        <v>0</v>
      </c>
      <c r="K24" s="45">
        <f>Partner!$J24</f>
        <v>0</v>
      </c>
      <c r="L24" s="46">
        <f>Other!$G24</f>
        <v>0</v>
      </c>
      <c r="M24" s="82">
        <f t="shared" si="2"/>
        <v>0</v>
      </c>
      <c r="N24" s="16">
        <f>SUM(M24:$M$29)</f>
        <v>0</v>
      </c>
      <c r="O24" s="76">
        <v>0</v>
      </c>
      <c r="P24" s="169">
        <v>0</v>
      </c>
      <c r="Q24" s="171">
        <v>0</v>
      </c>
      <c r="R24" s="173">
        <f t="shared" si="6"/>
        <v>0</v>
      </c>
      <c r="S24" s="86" t="s">
        <v>88</v>
      </c>
      <c r="T24" s="80">
        <v>0</v>
      </c>
      <c r="U24" s="17">
        <f t="shared" si="8"/>
        <v>0</v>
      </c>
      <c r="V24" s="55">
        <f t="shared" si="11"/>
        <v>42118</v>
      </c>
      <c r="W24" s="53">
        <f t="shared" si="9"/>
        <v>0</v>
      </c>
      <c r="X24" s="54">
        <v>0</v>
      </c>
      <c r="Y24" s="177">
        <v>0</v>
      </c>
      <c r="Z24" s="177">
        <v>0</v>
      </c>
      <c r="AA24" s="4"/>
    </row>
    <row r="25" spans="1:27" x14ac:dyDescent="0.25">
      <c r="A25" s="5"/>
      <c r="B25" s="27">
        <f t="shared" si="10"/>
        <v>42475</v>
      </c>
      <c r="C25" s="16">
        <v>17</v>
      </c>
      <c r="D25" s="44">
        <f>Search!$G25</f>
        <v>0</v>
      </c>
      <c r="E25" s="45">
        <f>Web!$K25</f>
        <v>0</v>
      </c>
      <c r="F25" s="45">
        <f>Email!$F25</f>
        <v>0</v>
      </c>
      <c r="G25" s="45">
        <f>Newsletter!$F25</f>
        <v>0</v>
      </c>
      <c r="H25" s="45">
        <f>Event!$G25</f>
        <v>0</v>
      </c>
      <c r="I25" s="45">
        <f>Social!$I25</f>
        <v>0</v>
      </c>
      <c r="J25" s="45">
        <f>Print!$G25</f>
        <v>0</v>
      </c>
      <c r="K25" s="45">
        <f>Partner!$J25</f>
        <v>0</v>
      </c>
      <c r="L25" s="46">
        <f>Other!$G25</f>
        <v>0</v>
      </c>
      <c r="M25" s="82">
        <f t="shared" si="2"/>
        <v>0</v>
      </c>
      <c r="N25" s="16">
        <f>SUM(M25:$M$29)</f>
        <v>0</v>
      </c>
      <c r="O25" s="76">
        <v>0</v>
      </c>
      <c r="P25" s="169">
        <v>0</v>
      </c>
      <c r="Q25" s="171">
        <v>0</v>
      </c>
      <c r="R25" s="173">
        <f t="shared" si="6"/>
        <v>0</v>
      </c>
      <c r="S25" s="86" t="s">
        <v>88</v>
      </c>
      <c r="T25" s="80">
        <v>0</v>
      </c>
      <c r="U25" s="17">
        <f t="shared" si="8"/>
        <v>0</v>
      </c>
      <c r="V25" s="55">
        <f t="shared" si="11"/>
        <v>42111</v>
      </c>
      <c r="W25" s="53">
        <f t="shared" si="9"/>
        <v>0</v>
      </c>
      <c r="X25" s="54">
        <v>0</v>
      </c>
      <c r="Y25" s="177">
        <v>0</v>
      </c>
      <c r="Z25" s="177">
        <v>0</v>
      </c>
      <c r="AA25" s="4"/>
    </row>
    <row r="26" spans="1:27" x14ac:dyDescent="0.25">
      <c r="A26" s="5"/>
      <c r="B26" s="27">
        <f t="shared" si="10"/>
        <v>42468</v>
      </c>
      <c r="C26" s="16">
        <v>18</v>
      </c>
      <c r="D26" s="44">
        <f>Search!$G26</f>
        <v>0</v>
      </c>
      <c r="E26" s="45">
        <f>Web!$K26</f>
        <v>0</v>
      </c>
      <c r="F26" s="45">
        <f>Email!$F26</f>
        <v>0</v>
      </c>
      <c r="G26" s="45">
        <f>Newsletter!$F26</f>
        <v>0</v>
      </c>
      <c r="H26" s="45">
        <f>Event!$G26</f>
        <v>0</v>
      </c>
      <c r="I26" s="45">
        <f>Social!$I26</f>
        <v>0</v>
      </c>
      <c r="J26" s="45">
        <f>Print!$G26</f>
        <v>0</v>
      </c>
      <c r="K26" s="45">
        <f>Partner!$J26</f>
        <v>0</v>
      </c>
      <c r="L26" s="46">
        <f>Other!$G26</f>
        <v>0</v>
      </c>
      <c r="M26" s="82">
        <f t="shared" si="2"/>
        <v>0</v>
      </c>
      <c r="N26" s="16">
        <f>SUM(M26:$M$29)</f>
        <v>0</v>
      </c>
      <c r="O26" s="76">
        <v>0</v>
      </c>
      <c r="P26" s="169">
        <v>0</v>
      </c>
      <c r="Q26" s="171">
        <v>0</v>
      </c>
      <c r="R26" s="173">
        <f t="shared" si="6"/>
        <v>0</v>
      </c>
      <c r="S26" s="86" t="s">
        <v>88</v>
      </c>
      <c r="T26" s="80">
        <v>0</v>
      </c>
      <c r="U26" s="17">
        <f t="shared" si="8"/>
        <v>0</v>
      </c>
      <c r="V26" s="55">
        <f t="shared" si="11"/>
        <v>42104</v>
      </c>
      <c r="W26" s="53">
        <f t="shared" si="9"/>
        <v>0</v>
      </c>
      <c r="X26" s="54">
        <v>0</v>
      </c>
      <c r="Y26" s="177">
        <v>0</v>
      </c>
      <c r="Z26" s="177">
        <v>0</v>
      </c>
      <c r="AA26" s="4"/>
    </row>
    <row r="27" spans="1:27" x14ac:dyDescent="0.25">
      <c r="A27" s="5"/>
      <c r="B27" s="27">
        <f t="shared" si="10"/>
        <v>42461</v>
      </c>
      <c r="C27" s="16">
        <v>19</v>
      </c>
      <c r="D27" s="44">
        <f>Search!$G27</f>
        <v>0</v>
      </c>
      <c r="E27" s="45">
        <f>Web!$K27</f>
        <v>0</v>
      </c>
      <c r="F27" s="45">
        <f>Email!$F27</f>
        <v>0</v>
      </c>
      <c r="G27" s="45">
        <f>Newsletter!$F27</f>
        <v>0</v>
      </c>
      <c r="H27" s="45">
        <f>Event!$G27</f>
        <v>0</v>
      </c>
      <c r="I27" s="45">
        <f>Social!$I27</f>
        <v>0</v>
      </c>
      <c r="J27" s="45">
        <f>Print!$G27</f>
        <v>0</v>
      </c>
      <c r="K27" s="45">
        <f>Partner!$J27</f>
        <v>0</v>
      </c>
      <c r="L27" s="46">
        <f>Other!$G27</f>
        <v>0</v>
      </c>
      <c r="M27" s="82">
        <f t="shared" si="2"/>
        <v>0</v>
      </c>
      <c r="N27" s="16">
        <f>SUM(M27:$M$29)</f>
        <v>0</v>
      </c>
      <c r="O27" s="76">
        <v>0</v>
      </c>
      <c r="P27" s="169">
        <v>0</v>
      </c>
      <c r="Q27" s="171">
        <v>0</v>
      </c>
      <c r="R27" s="173">
        <f t="shared" si="6"/>
        <v>0</v>
      </c>
      <c r="S27" s="86" t="s">
        <v>88</v>
      </c>
      <c r="T27" s="80">
        <v>0</v>
      </c>
      <c r="U27" s="17">
        <f t="shared" si="8"/>
        <v>0</v>
      </c>
      <c r="V27" s="55">
        <f t="shared" si="11"/>
        <v>42097</v>
      </c>
      <c r="W27" s="53">
        <f t="shared" si="9"/>
        <v>0</v>
      </c>
      <c r="X27" s="54">
        <v>0</v>
      </c>
      <c r="Y27" s="177">
        <v>0</v>
      </c>
      <c r="Z27" s="177">
        <v>0</v>
      </c>
      <c r="AA27" s="4"/>
    </row>
    <row r="28" spans="1:27" x14ac:dyDescent="0.25">
      <c r="A28" s="5"/>
      <c r="B28" s="27">
        <f t="shared" si="10"/>
        <v>42454</v>
      </c>
      <c r="C28" s="16">
        <v>20</v>
      </c>
      <c r="D28" s="44">
        <f>Search!$G28</f>
        <v>0</v>
      </c>
      <c r="E28" s="45">
        <f>Web!$K28</f>
        <v>0</v>
      </c>
      <c r="F28" s="45">
        <f>Email!$F28</f>
        <v>0</v>
      </c>
      <c r="G28" s="45">
        <f>Newsletter!$F28</f>
        <v>0</v>
      </c>
      <c r="H28" s="45">
        <f>Event!$G28</f>
        <v>0</v>
      </c>
      <c r="I28" s="45">
        <f>Social!$I28</f>
        <v>0</v>
      </c>
      <c r="J28" s="45">
        <f>Print!$G28</f>
        <v>0</v>
      </c>
      <c r="K28" s="45">
        <f>Partner!$J28</f>
        <v>0</v>
      </c>
      <c r="L28" s="46">
        <f>Other!$G28</f>
        <v>0</v>
      </c>
      <c r="M28" s="82">
        <f t="shared" si="2"/>
        <v>0</v>
      </c>
      <c r="N28" s="16">
        <f>SUM(M28:$M$29)</f>
        <v>0</v>
      </c>
      <c r="O28" s="76">
        <v>0</v>
      </c>
      <c r="P28" s="169">
        <v>0</v>
      </c>
      <c r="Q28" s="171">
        <v>0</v>
      </c>
      <c r="R28" s="173">
        <f t="shared" si="6"/>
        <v>0</v>
      </c>
      <c r="S28" s="86" t="s">
        <v>88</v>
      </c>
      <c r="T28" s="80">
        <v>0</v>
      </c>
      <c r="U28" s="17">
        <f t="shared" si="8"/>
        <v>0</v>
      </c>
      <c r="V28" s="55">
        <f t="shared" si="11"/>
        <v>42090</v>
      </c>
      <c r="W28" s="53">
        <f t="shared" si="9"/>
        <v>0</v>
      </c>
      <c r="X28" s="54">
        <v>0</v>
      </c>
      <c r="Y28" s="177">
        <v>0</v>
      </c>
      <c r="Z28" s="177">
        <v>0</v>
      </c>
      <c r="AA28" s="4"/>
    </row>
    <row r="29" spans="1:27" x14ac:dyDescent="0.25">
      <c r="A29" s="4"/>
      <c r="B29" s="28">
        <f t="shared" si="10"/>
        <v>42447</v>
      </c>
      <c r="C29" s="29">
        <v>21</v>
      </c>
      <c r="D29" s="44">
        <f>Search!$G29</f>
        <v>0</v>
      </c>
      <c r="E29" s="45">
        <f>Web!$K29</f>
        <v>0</v>
      </c>
      <c r="F29" s="47">
        <f>Email!$F29</f>
        <v>0</v>
      </c>
      <c r="G29" s="47">
        <f>Newsletter!$F29</f>
        <v>0</v>
      </c>
      <c r="H29" s="47">
        <f>Event!$G29</f>
        <v>0</v>
      </c>
      <c r="I29" s="47">
        <f>Social!$I29</f>
        <v>0</v>
      </c>
      <c r="J29" s="47">
        <f>Print!$G29</f>
        <v>0</v>
      </c>
      <c r="K29" s="47">
        <f>Partner!$J29</f>
        <v>0</v>
      </c>
      <c r="L29" s="43">
        <f>Other!$G29</f>
        <v>0</v>
      </c>
      <c r="M29" s="84">
        <f t="shared" si="2"/>
        <v>0</v>
      </c>
      <c r="N29" s="29">
        <f>SUM(M29:$M$29)</f>
        <v>0</v>
      </c>
      <c r="O29" s="78">
        <v>0</v>
      </c>
      <c r="P29" s="89">
        <v>0</v>
      </c>
      <c r="Q29" s="171">
        <v>0</v>
      </c>
      <c r="R29" s="173">
        <f>T29-S30</f>
        <v>0</v>
      </c>
      <c r="S29" s="88" t="s">
        <v>88</v>
      </c>
      <c r="T29" s="79">
        <v>0</v>
      </c>
      <c r="U29" s="8">
        <f t="shared" si="8"/>
        <v>0</v>
      </c>
      <c r="V29" s="50">
        <f t="shared" si="11"/>
        <v>42083</v>
      </c>
      <c r="W29" s="35">
        <f>X29-T30</f>
        <v>0</v>
      </c>
      <c r="X29" s="51">
        <v>0</v>
      </c>
      <c r="Y29" s="177">
        <v>0</v>
      </c>
      <c r="Z29" s="177">
        <v>0</v>
      </c>
      <c r="AA29" s="4"/>
    </row>
    <row r="30" spans="1:27" x14ac:dyDescent="0.25">
      <c r="B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7" x14ac:dyDescent="0.25">
      <c r="B31" s="6"/>
    </row>
    <row r="48" spans="2:2" x14ac:dyDescent="0.25">
      <c r="B48" s="48" t="s">
        <v>16</v>
      </c>
    </row>
    <row r="49" spans="2:2" x14ac:dyDescent="0.25">
      <c r="B49" s="49" t="s">
        <v>17</v>
      </c>
    </row>
    <row r="50" spans="2:2" x14ac:dyDescent="0.25">
      <c r="B50" s="49" t="s">
        <v>20</v>
      </c>
    </row>
    <row r="51" spans="2:2" x14ac:dyDescent="0.25">
      <c r="B51" s="49" t="s">
        <v>21</v>
      </c>
    </row>
    <row r="52" spans="2:2" x14ac:dyDescent="0.25">
      <c r="B52" s="3" t="s">
        <v>24</v>
      </c>
    </row>
    <row r="53" spans="2:2" x14ac:dyDescent="0.25">
      <c r="B53" s="3" t="s">
        <v>49</v>
      </c>
    </row>
    <row r="54" spans="2:2" x14ac:dyDescent="0.25">
      <c r="B54" s="3" t="s">
        <v>50</v>
      </c>
    </row>
    <row r="55" spans="2:2" x14ac:dyDescent="0.25">
      <c r="B55" s="3" t="s">
        <v>51</v>
      </c>
    </row>
    <row r="56" spans="2:2" x14ac:dyDescent="0.25">
      <c r="B56" s="3" t="s">
        <v>60</v>
      </c>
    </row>
  </sheetData>
  <mergeCells count="6">
    <mergeCell ref="V4:X4"/>
    <mergeCell ref="A1:B1"/>
    <mergeCell ref="A2:B2"/>
    <mergeCell ref="D1:L1"/>
    <mergeCell ref="D4:P4"/>
    <mergeCell ref="Q4:T4"/>
  </mergeCells>
  <hyperlinks>
    <hyperlink ref="B49" r:id="rId1"/>
    <hyperlink ref="B50" r:id="rId2"/>
    <hyperlink ref="B51" r:id="rId3"/>
  </hyperlinks>
  <pageMargins left="0.7" right="0.7" top="0.75" bottom="0.75" header="0.3" footer="0.3"/>
  <pageSetup paperSize="3" scale="59" fitToHeight="0" orientation="landscape" horizontalDpi="1200" verticalDpi="1200" r:id="rId4"/>
  <rowBreaks count="1" manualBreakCount="1">
    <brk id="76" max="25" man="1"/>
  </rowBreaks>
  <drawing r:id="rId5"/>
  <tableParts count="1"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P32" sqref="P32"/>
    </sheetView>
  </sheetViews>
  <sheetFormatPr defaultColWidth="10.28515625" defaultRowHeight="15" x14ac:dyDescent="0.25"/>
  <cols>
    <col min="1" max="1" width="6.28515625" customWidth="1"/>
    <col min="2" max="2" width="26.7109375" bestFit="1" customWidth="1"/>
    <col min="3" max="3" width="12.42578125" customWidth="1"/>
    <col min="8" max="8" width="14.7109375" bestFit="1" customWidth="1"/>
  </cols>
  <sheetData>
    <row r="1" spans="1:30" x14ac:dyDescent="0.25">
      <c r="B1" s="90" t="s">
        <v>4</v>
      </c>
      <c r="C1" s="91"/>
      <c r="D1" s="187" t="s">
        <v>5</v>
      </c>
      <c r="E1" s="188"/>
      <c r="F1" s="189"/>
      <c r="G1" s="4"/>
      <c r="H1" s="38" t="s">
        <v>40</v>
      </c>
      <c r="I1" s="4"/>
      <c r="J1" s="4"/>
      <c r="K1" s="4"/>
    </row>
    <row r="2" spans="1:30" x14ac:dyDescent="0.25">
      <c r="B2" s="182" t="s">
        <v>74</v>
      </c>
      <c r="C2" s="183"/>
      <c r="D2" s="9">
        <f>SUM(D6:D29)</f>
        <v>0</v>
      </c>
      <c r="E2" s="9">
        <f t="shared" ref="E2:F2" si="0">SUM(E6:E29)</f>
        <v>0</v>
      </c>
      <c r="F2" s="9">
        <f t="shared" si="0"/>
        <v>0</v>
      </c>
      <c r="G2" s="4"/>
      <c r="H2" s="9">
        <f>SUM(G5:G28)</f>
        <v>0</v>
      </c>
      <c r="I2" s="4"/>
      <c r="J2" s="4"/>
      <c r="K2" s="4"/>
    </row>
    <row r="3" spans="1:30" x14ac:dyDescent="0.25">
      <c r="A3" s="6"/>
      <c r="D3" s="37" t="s">
        <v>14</v>
      </c>
      <c r="E3" s="37" t="s">
        <v>14</v>
      </c>
      <c r="F3" s="37" t="s">
        <v>14</v>
      </c>
      <c r="G3" s="4"/>
      <c r="H3" s="37" t="s">
        <v>14</v>
      </c>
      <c r="I3" s="4"/>
      <c r="J3" s="4"/>
      <c r="K3" s="4"/>
    </row>
    <row r="4" spans="1:30" s="4" customFormat="1" x14ac:dyDescent="0.25">
      <c r="A4" s="13"/>
      <c r="B4"/>
      <c r="C4"/>
      <c r="D4" s="190" t="s">
        <v>67</v>
      </c>
      <c r="E4" s="191"/>
      <c r="F4" s="191"/>
      <c r="G4" s="191"/>
      <c r="H4" s="191"/>
      <c r="I4" s="192" t="s">
        <v>1</v>
      </c>
      <c r="J4" s="192"/>
      <c r="K4" s="192"/>
      <c r="L4" s="193" t="s">
        <v>2</v>
      </c>
      <c r="M4" s="193"/>
      <c r="N4" s="19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30" x14ac:dyDescent="0.25">
      <c r="B5" s="109" t="s">
        <v>32</v>
      </c>
      <c r="C5" s="131" t="s">
        <v>38</v>
      </c>
      <c r="D5" s="56" t="s">
        <v>75</v>
      </c>
      <c r="E5" s="56" t="s">
        <v>76</v>
      </c>
      <c r="F5" s="56" t="s">
        <v>77</v>
      </c>
      <c r="G5" s="57" t="s">
        <v>25</v>
      </c>
      <c r="H5" s="57" t="s">
        <v>33</v>
      </c>
      <c r="I5" s="106" t="s">
        <v>75</v>
      </c>
      <c r="J5" s="106" t="s">
        <v>76</v>
      </c>
      <c r="K5" s="106" t="s">
        <v>77</v>
      </c>
      <c r="L5" s="108" t="s">
        <v>75</v>
      </c>
      <c r="M5" s="108" t="s">
        <v>76</v>
      </c>
      <c r="N5" s="108" t="s">
        <v>77</v>
      </c>
    </row>
    <row r="6" spans="1:30" x14ac:dyDescent="0.25">
      <c r="B6" s="99">
        <v>42608</v>
      </c>
      <c r="C6" s="93">
        <v>-2</v>
      </c>
      <c r="D6" s="111"/>
      <c r="E6" s="92"/>
      <c r="F6" s="92"/>
      <c r="G6" s="111"/>
      <c r="H6" s="111"/>
      <c r="I6" s="132"/>
      <c r="J6" s="121"/>
      <c r="K6" s="121"/>
      <c r="L6" s="137"/>
      <c r="M6" s="126"/>
      <c r="N6" s="142"/>
      <c r="P6" s="4"/>
      <c r="Q6" s="25"/>
      <c r="R6" s="22"/>
    </row>
    <row r="7" spans="1:30" x14ac:dyDescent="0.25">
      <c r="B7" s="100">
        <v>42601</v>
      </c>
      <c r="C7" s="94">
        <v>-1</v>
      </c>
      <c r="D7" s="112"/>
      <c r="E7" s="45"/>
      <c r="F7" s="45"/>
      <c r="G7" s="112"/>
      <c r="H7" s="112"/>
      <c r="I7" s="133"/>
      <c r="J7" s="122"/>
      <c r="K7" s="122"/>
      <c r="L7" s="138"/>
      <c r="M7" s="127"/>
      <c r="N7" s="143"/>
      <c r="P7" s="4"/>
      <c r="Q7" s="4"/>
      <c r="R7" s="4"/>
    </row>
    <row r="8" spans="1:30" x14ac:dyDescent="0.25">
      <c r="B8" s="101">
        <v>42592</v>
      </c>
      <c r="C8" s="96">
        <v>0</v>
      </c>
      <c r="D8" s="113"/>
      <c r="E8" s="95"/>
      <c r="F8" s="95"/>
      <c r="G8" s="113"/>
      <c r="H8" s="113"/>
      <c r="I8" s="134"/>
      <c r="J8" s="123"/>
      <c r="K8" s="123"/>
      <c r="L8" s="139"/>
      <c r="M8" s="128"/>
      <c r="N8" s="144"/>
      <c r="P8" s="4"/>
      <c r="Q8" s="25"/>
      <c r="R8" s="22"/>
    </row>
    <row r="9" spans="1:30" x14ac:dyDescent="0.25">
      <c r="B9" s="100">
        <v>42587</v>
      </c>
      <c r="C9" s="94">
        <v>1</v>
      </c>
      <c r="D9" s="112"/>
      <c r="E9" s="45"/>
      <c r="F9" s="45"/>
      <c r="G9" s="112"/>
      <c r="H9" s="112"/>
      <c r="I9" s="133"/>
      <c r="J9" s="122"/>
      <c r="K9" s="122"/>
      <c r="L9" s="138"/>
      <c r="M9" s="127"/>
      <c r="N9" s="143"/>
      <c r="P9" s="4"/>
      <c r="Q9" s="4"/>
      <c r="R9" s="4"/>
    </row>
    <row r="10" spans="1:30" x14ac:dyDescent="0.25">
      <c r="B10" s="102">
        <f t="shared" ref="B10:B29" si="1">B9-7</f>
        <v>42580</v>
      </c>
      <c r="C10" s="98">
        <v>2</v>
      </c>
      <c r="D10" s="114"/>
      <c r="E10" s="97"/>
      <c r="F10" s="97"/>
      <c r="G10" s="114"/>
      <c r="H10" s="114"/>
      <c r="I10" s="135"/>
      <c r="J10" s="124"/>
      <c r="K10" s="124"/>
      <c r="L10" s="140"/>
      <c r="M10" s="129"/>
      <c r="N10" s="145"/>
      <c r="P10" s="4"/>
      <c r="Q10" s="25"/>
      <c r="R10" s="22"/>
    </row>
    <row r="11" spans="1:30" x14ac:dyDescent="0.25">
      <c r="B11" s="100">
        <f t="shared" si="1"/>
        <v>42573</v>
      </c>
      <c r="C11" s="94">
        <v>3</v>
      </c>
      <c r="D11" s="112"/>
      <c r="E11" s="45"/>
      <c r="F11" s="45"/>
      <c r="G11" s="112"/>
      <c r="H11" s="112"/>
      <c r="I11" s="133"/>
      <c r="J11" s="122"/>
      <c r="K11" s="122"/>
      <c r="L11" s="138"/>
      <c r="M11" s="127"/>
      <c r="N11" s="143"/>
      <c r="P11" s="4"/>
      <c r="Q11" s="4"/>
      <c r="R11" s="4"/>
    </row>
    <row r="12" spans="1:30" x14ac:dyDescent="0.25">
      <c r="B12" s="102">
        <f t="shared" si="1"/>
        <v>42566</v>
      </c>
      <c r="C12" s="98">
        <v>4</v>
      </c>
      <c r="D12" s="114"/>
      <c r="E12" s="97"/>
      <c r="F12" s="97"/>
      <c r="G12" s="114"/>
      <c r="H12" s="114"/>
      <c r="I12" s="135"/>
      <c r="J12" s="124"/>
      <c r="K12" s="124"/>
      <c r="L12" s="140"/>
      <c r="M12" s="129"/>
      <c r="N12" s="145"/>
      <c r="P12" s="4"/>
      <c r="Q12" s="4"/>
      <c r="R12" s="4"/>
    </row>
    <row r="13" spans="1:30" x14ac:dyDescent="0.25">
      <c r="B13" s="100">
        <f t="shared" si="1"/>
        <v>42559</v>
      </c>
      <c r="C13" s="94">
        <v>5</v>
      </c>
      <c r="D13" s="112"/>
      <c r="E13" s="45"/>
      <c r="F13" s="45"/>
      <c r="G13" s="112"/>
      <c r="H13" s="112"/>
      <c r="I13" s="133"/>
      <c r="J13" s="122"/>
      <c r="K13" s="122"/>
      <c r="L13" s="138"/>
      <c r="M13" s="127"/>
      <c r="N13" s="143"/>
      <c r="P13" s="4"/>
      <c r="Q13" s="4"/>
      <c r="R13" s="4"/>
    </row>
    <row r="14" spans="1:30" x14ac:dyDescent="0.25">
      <c r="B14" s="102">
        <f t="shared" si="1"/>
        <v>42552</v>
      </c>
      <c r="C14" s="98">
        <v>6</v>
      </c>
      <c r="D14" s="114"/>
      <c r="E14" s="97"/>
      <c r="F14" s="97"/>
      <c r="G14" s="114"/>
      <c r="H14" s="114"/>
      <c r="I14" s="135"/>
      <c r="J14" s="124"/>
      <c r="K14" s="124"/>
      <c r="L14" s="140"/>
      <c r="M14" s="129"/>
      <c r="N14" s="145"/>
      <c r="P14" s="4"/>
      <c r="Q14" s="25"/>
      <c r="R14" s="22"/>
    </row>
    <row r="15" spans="1:30" x14ac:dyDescent="0.25">
      <c r="B15" s="100">
        <f t="shared" si="1"/>
        <v>42545</v>
      </c>
      <c r="C15" s="94">
        <v>7</v>
      </c>
      <c r="D15" s="112"/>
      <c r="E15" s="45"/>
      <c r="F15" s="45"/>
      <c r="G15" s="112"/>
      <c r="H15" s="112"/>
      <c r="I15" s="133"/>
      <c r="J15" s="122"/>
      <c r="K15" s="122"/>
      <c r="L15" s="138"/>
      <c r="M15" s="127"/>
      <c r="N15" s="143"/>
      <c r="P15" s="4"/>
      <c r="Q15" s="4"/>
      <c r="R15" s="22"/>
    </row>
    <row r="16" spans="1:30" x14ac:dyDescent="0.25">
      <c r="B16" s="102">
        <f t="shared" si="1"/>
        <v>42538</v>
      </c>
      <c r="C16" s="98">
        <v>8</v>
      </c>
      <c r="D16" s="114"/>
      <c r="E16" s="97"/>
      <c r="F16" s="97"/>
      <c r="G16" s="114"/>
      <c r="H16" s="114"/>
      <c r="I16" s="135"/>
      <c r="J16" s="124"/>
      <c r="K16" s="124"/>
      <c r="L16" s="140"/>
      <c r="M16" s="129"/>
      <c r="N16" s="145"/>
    </row>
    <row r="17" spans="2:14" x14ac:dyDescent="0.25">
      <c r="B17" s="100">
        <f t="shared" si="1"/>
        <v>42531</v>
      </c>
      <c r="C17" s="94">
        <v>9</v>
      </c>
      <c r="D17" s="112"/>
      <c r="E17" s="45"/>
      <c r="F17" s="45"/>
      <c r="G17" s="112"/>
      <c r="H17" s="112"/>
      <c r="I17" s="133"/>
      <c r="J17" s="122"/>
      <c r="K17" s="122"/>
      <c r="L17" s="138"/>
      <c r="M17" s="127"/>
      <c r="N17" s="143"/>
    </row>
    <row r="18" spans="2:14" x14ac:dyDescent="0.25">
      <c r="B18" s="102">
        <f t="shared" si="1"/>
        <v>42524</v>
      </c>
      <c r="C18" s="98">
        <v>10</v>
      </c>
      <c r="D18" s="114"/>
      <c r="E18" s="97"/>
      <c r="F18" s="97"/>
      <c r="G18" s="114"/>
      <c r="H18" s="114"/>
      <c r="I18" s="135"/>
      <c r="J18" s="124"/>
      <c r="K18" s="124"/>
      <c r="L18" s="140"/>
      <c r="M18" s="129"/>
      <c r="N18" s="145"/>
    </row>
    <row r="19" spans="2:14" x14ac:dyDescent="0.25">
      <c r="B19" s="100">
        <f t="shared" si="1"/>
        <v>42517</v>
      </c>
      <c r="C19" s="94">
        <v>11</v>
      </c>
      <c r="D19" s="112"/>
      <c r="E19" s="45"/>
      <c r="F19" s="45"/>
      <c r="G19" s="112"/>
      <c r="H19" s="112"/>
      <c r="I19" s="133"/>
      <c r="J19" s="122"/>
      <c r="K19" s="122"/>
      <c r="L19" s="138"/>
      <c r="M19" s="127"/>
      <c r="N19" s="143"/>
    </row>
    <row r="20" spans="2:14" x14ac:dyDescent="0.25">
      <c r="B20" s="102">
        <f t="shared" si="1"/>
        <v>42510</v>
      </c>
      <c r="C20" s="98">
        <v>12</v>
      </c>
      <c r="D20" s="114"/>
      <c r="E20" s="97"/>
      <c r="F20" s="97"/>
      <c r="G20" s="114"/>
      <c r="H20" s="114"/>
      <c r="I20" s="135"/>
      <c r="J20" s="124"/>
      <c r="K20" s="124"/>
      <c r="L20" s="140"/>
      <c r="M20" s="129"/>
      <c r="N20" s="145"/>
    </row>
    <row r="21" spans="2:14" x14ac:dyDescent="0.25">
      <c r="B21" s="100">
        <f t="shared" si="1"/>
        <v>42503</v>
      </c>
      <c r="C21" s="94">
        <v>13</v>
      </c>
      <c r="D21" s="112"/>
      <c r="E21" s="45"/>
      <c r="F21" s="45"/>
      <c r="G21" s="112"/>
      <c r="H21" s="112"/>
      <c r="I21" s="133"/>
      <c r="J21" s="122"/>
      <c r="K21" s="122"/>
      <c r="L21" s="138"/>
      <c r="M21" s="127"/>
      <c r="N21" s="143"/>
    </row>
    <row r="22" spans="2:14" x14ac:dyDescent="0.25">
      <c r="B22" s="102">
        <f t="shared" si="1"/>
        <v>42496</v>
      </c>
      <c r="C22" s="98">
        <v>14</v>
      </c>
      <c r="D22" s="114"/>
      <c r="E22" s="97"/>
      <c r="F22" s="97"/>
      <c r="G22" s="114"/>
      <c r="H22" s="114"/>
      <c r="I22" s="135"/>
      <c r="J22" s="124"/>
      <c r="K22" s="124"/>
      <c r="L22" s="140"/>
      <c r="M22" s="129"/>
      <c r="N22" s="145"/>
    </row>
    <row r="23" spans="2:14" x14ac:dyDescent="0.25">
      <c r="B23" s="100">
        <f t="shared" si="1"/>
        <v>42489</v>
      </c>
      <c r="C23" s="94">
        <v>15</v>
      </c>
      <c r="D23" s="112"/>
      <c r="E23" s="45"/>
      <c r="F23" s="45"/>
      <c r="G23" s="112"/>
      <c r="H23" s="112"/>
      <c r="I23" s="133"/>
      <c r="J23" s="122"/>
      <c r="K23" s="122"/>
      <c r="L23" s="138"/>
      <c r="M23" s="127"/>
      <c r="N23" s="143"/>
    </row>
    <row r="24" spans="2:14" x14ac:dyDescent="0.25">
      <c r="B24" s="102">
        <f t="shared" si="1"/>
        <v>42482</v>
      </c>
      <c r="C24" s="98">
        <v>16</v>
      </c>
      <c r="D24" s="114"/>
      <c r="E24" s="97"/>
      <c r="F24" s="97"/>
      <c r="G24" s="114"/>
      <c r="H24" s="114"/>
      <c r="I24" s="135"/>
      <c r="J24" s="124"/>
      <c r="K24" s="124"/>
      <c r="L24" s="140"/>
      <c r="M24" s="129"/>
      <c r="N24" s="145"/>
    </row>
    <row r="25" spans="2:14" x14ac:dyDescent="0.25">
      <c r="B25" s="100">
        <f t="shared" si="1"/>
        <v>42475</v>
      </c>
      <c r="C25" s="94">
        <v>17</v>
      </c>
      <c r="D25" s="112"/>
      <c r="E25" s="45"/>
      <c r="F25" s="45"/>
      <c r="G25" s="112"/>
      <c r="H25" s="112"/>
      <c r="I25" s="133"/>
      <c r="J25" s="122"/>
      <c r="K25" s="122"/>
      <c r="L25" s="138"/>
      <c r="M25" s="127"/>
      <c r="N25" s="143"/>
    </row>
    <row r="26" spans="2:14" x14ac:dyDescent="0.25">
      <c r="B26" s="102">
        <f t="shared" si="1"/>
        <v>42468</v>
      </c>
      <c r="C26" s="98">
        <v>18</v>
      </c>
      <c r="D26" s="114"/>
      <c r="E26" s="97"/>
      <c r="F26" s="97"/>
      <c r="G26" s="114"/>
      <c r="H26" s="114"/>
      <c r="I26" s="135"/>
      <c r="J26" s="124"/>
      <c r="K26" s="124"/>
      <c r="L26" s="140"/>
      <c r="M26" s="129"/>
      <c r="N26" s="145"/>
    </row>
    <row r="27" spans="2:14" x14ac:dyDescent="0.25">
      <c r="B27" s="100">
        <f t="shared" si="1"/>
        <v>42461</v>
      </c>
      <c r="C27" s="94">
        <v>19</v>
      </c>
      <c r="D27" s="112"/>
      <c r="E27" s="45"/>
      <c r="F27" s="45"/>
      <c r="G27" s="112"/>
      <c r="H27" s="112"/>
      <c r="I27" s="133"/>
      <c r="J27" s="122"/>
      <c r="K27" s="122"/>
      <c r="L27" s="138"/>
      <c r="M27" s="127"/>
      <c r="N27" s="143"/>
    </row>
    <row r="28" spans="2:14" x14ac:dyDescent="0.25">
      <c r="B28" s="102">
        <f t="shared" si="1"/>
        <v>42454</v>
      </c>
      <c r="C28" s="98">
        <v>20</v>
      </c>
      <c r="D28" s="114"/>
      <c r="E28" s="97"/>
      <c r="F28" s="97"/>
      <c r="G28" s="114"/>
      <c r="H28" s="114"/>
      <c r="I28" s="135"/>
      <c r="J28" s="124"/>
      <c r="K28" s="124"/>
      <c r="L28" s="140"/>
      <c r="M28" s="129"/>
      <c r="N28" s="145"/>
    </row>
    <row r="29" spans="2:14" x14ac:dyDescent="0.25">
      <c r="B29" s="103">
        <f t="shared" si="1"/>
        <v>42447</v>
      </c>
      <c r="C29" s="110">
        <v>21</v>
      </c>
      <c r="D29" s="115"/>
      <c r="E29" s="104"/>
      <c r="F29" s="104"/>
      <c r="G29" s="115"/>
      <c r="H29" s="115"/>
      <c r="I29" s="136"/>
      <c r="J29" s="125"/>
      <c r="K29" s="125"/>
      <c r="L29" s="141"/>
      <c r="M29" s="130"/>
      <c r="N29" s="146"/>
    </row>
  </sheetData>
  <mergeCells count="5">
    <mergeCell ref="D1:F1"/>
    <mergeCell ref="B2:C2"/>
    <mergeCell ref="D4:H4"/>
    <mergeCell ref="I4:K4"/>
    <mergeCell ref="L4:N4"/>
  </mergeCells>
  <pageMargins left="0.7" right="0.7" top="0.75" bottom="0.75" header="0.3" footer="0.3"/>
  <pageSetup paperSize="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zoomScaleNormal="100" workbookViewId="0">
      <selection activeCell="P31" sqref="P30:P31"/>
    </sheetView>
  </sheetViews>
  <sheetFormatPr defaultColWidth="10.28515625" defaultRowHeight="15" x14ac:dyDescent="0.25"/>
  <cols>
    <col min="1" max="1" width="6.28515625" customWidth="1"/>
    <col min="2" max="2" width="26.7109375" bestFit="1" customWidth="1"/>
    <col min="3" max="3" width="12.42578125" customWidth="1"/>
    <col min="8" max="8" width="14.7109375" bestFit="1" customWidth="1"/>
  </cols>
  <sheetData>
    <row r="1" spans="1:30" x14ac:dyDescent="0.25">
      <c r="B1" s="72" t="s">
        <v>4</v>
      </c>
      <c r="C1" s="73"/>
      <c r="D1" s="187" t="s">
        <v>5</v>
      </c>
      <c r="E1" s="188"/>
      <c r="F1" s="189"/>
      <c r="G1" s="4"/>
      <c r="H1" s="38" t="s">
        <v>40</v>
      </c>
      <c r="I1" s="4"/>
      <c r="J1" s="4"/>
      <c r="K1" s="4"/>
    </row>
    <row r="2" spans="1:30" x14ac:dyDescent="0.25">
      <c r="B2" s="182" t="s">
        <v>39</v>
      </c>
      <c r="C2" s="183"/>
      <c r="D2" s="9">
        <f>SUM(D6:D29)</f>
        <v>898</v>
      </c>
      <c r="E2" s="9">
        <f t="shared" ref="E2:F2" si="0">SUM(E6:E29)</f>
        <v>7</v>
      </c>
      <c r="F2" s="9">
        <f t="shared" si="0"/>
        <v>4</v>
      </c>
      <c r="G2" s="4"/>
      <c r="H2" s="9">
        <f>SUM(G5:G28)</f>
        <v>909</v>
      </c>
      <c r="I2" s="4"/>
      <c r="J2" s="4"/>
      <c r="K2" s="4"/>
    </row>
    <row r="3" spans="1:30" x14ac:dyDescent="0.25">
      <c r="A3" s="6"/>
      <c r="D3" s="37" t="s">
        <v>14</v>
      </c>
      <c r="E3" s="37" t="s">
        <v>14</v>
      </c>
      <c r="F3" s="37" t="s">
        <v>14</v>
      </c>
      <c r="G3" s="4"/>
      <c r="H3" s="37" t="s">
        <v>14</v>
      </c>
      <c r="I3" s="4"/>
      <c r="J3" s="4"/>
      <c r="K3" s="4"/>
    </row>
    <row r="4" spans="1:30" s="4" customFormat="1" x14ac:dyDescent="0.25">
      <c r="A4" s="13"/>
      <c r="B4"/>
      <c r="C4"/>
      <c r="D4" s="190" t="s">
        <v>37</v>
      </c>
      <c r="E4" s="191"/>
      <c r="F4" s="191"/>
      <c r="G4" s="191"/>
      <c r="H4" s="191"/>
      <c r="I4" s="192" t="s">
        <v>1</v>
      </c>
      <c r="J4" s="192"/>
      <c r="K4" s="192"/>
      <c r="L4" s="193" t="s">
        <v>2</v>
      </c>
      <c r="M4" s="193"/>
      <c r="N4" s="19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30" x14ac:dyDescent="0.25">
      <c r="B5" s="109" t="s">
        <v>32</v>
      </c>
      <c r="C5" s="131" t="s">
        <v>38</v>
      </c>
      <c r="D5" s="56" t="s">
        <v>7</v>
      </c>
      <c r="E5" s="56" t="s">
        <v>8</v>
      </c>
      <c r="F5" s="56" t="s">
        <v>9</v>
      </c>
      <c r="G5" s="57" t="s">
        <v>25</v>
      </c>
      <c r="H5" s="57" t="s">
        <v>33</v>
      </c>
      <c r="I5" s="106" t="s">
        <v>7</v>
      </c>
      <c r="J5" s="106" t="s">
        <v>8</v>
      </c>
      <c r="K5" s="106" t="s">
        <v>9</v>
      </c>
      <c r="L5" s="108" t="s">
        <v>7</v>
      </c>
      <c r="M5" s="108" t="s">
        <v>8</v>
      </c>
      <c r="N5" s="108" t="s">
        <v>9</v>
      </c>
    </row>
    <row r="6" spans="1:30" x14ac:dyDescent="0.25">
      <c r="B6" s="99">
        <v>42608</v>
      </c>
      <c r="C6" s="93">
        <v>-2</v>
      </c>
      <c r="D6" s="111">
        <v>41</v>
      </c>
      <c r="E6" s="92">
        <v>0</v>
      </c>
      <c r="F6" s="92">
        <v>0</v>
      </c>
      <c r="G6" s="111">
        <f>SUM(D6:F6)</f>
        <v>41</v>
      </c>
      <c r="H6" s="111">
        <f>SUM(G6:$G$29)</f>
        <v>909</v>
      </c>
      <c r="I6" s="132">
        <v>0.56100000000000005</v>
      </c>
      <c r="J6" s="121">
        <v>0</v>
      </c>
      <c r="K6" s="121">
        <v>0</v>
      </c>
      <c r="L6" s="137">
        <v>2.5694444444444445E-3</v>
      </c>
      <c r="M6" s="126">
        <v>0</v>
      </c>
      <c r="N6" s="142">
        <v>0</v>
      </c>
      <c r="P6" s="4"/>
      <c r="Q6" s="25"/>
      <c r="R6" s="22"/>
    </row>
    <row r="7" spans="1:30" x14ac:dyDescent="0.25">
      <c r="B7" s="100">
        <v>42601</v>
      </c>
      <c r="C7" s="94">
        <v>-1</v>
      </c>
      <c r="D7" s="112">
        <v>115</v>
      </c>
      <c r="E7" s="45">
        <v>0</v>
      </c>
      <c r="F7" s="45">
        <v>0</v>
      </c>
      <c r="G7" s="112">
        <f t="shared" ref="G7:G29" si="1">SUM(D7:F7)</f>
        <v>115</v>
      </c>
      <c r="H7" s="112">
        <f>SUM(G7:$G$29)</f>
        <v>868</v>
      </c>
      <c r="I7" s="133">
        <v>0.50429999999999997</v>
      </c>
      <c r="J7" s="122">
        <v>0</v>
      </c>
      <c r="K7" s="122">
        <v>0</v>
      </c>
      <c r="L7" s="138">
        <v>8.3333333333333339E-4</v>
      </c>
      <c r="M7" s="127">
        <v>0</v>
      </c>
      <c r="N7" s="143">
        <v>0</v>
      </c>
      <c r="P7" s="4"/>
      <c r="Q7" s="4"/>
      <c r="R7" s="4"/>
    </row>
    <row r="8" spans="1:30" x14ac:dyDescent="0.25">
      <c r="B8" s="101">
        <v>42592</v>
      </c>
      <c r="C8" s="96">
        <v>0</v>
      </c>
      <c r="D8" s="113">
        <v>486</v>
      </c>
      <c r="E8" s="95">
        <v>6</v>
      </c>
      <c r="F8" s="95">
        <v>2</v>
      </c>
      <c r="G8" s="113">
        <f t="shared" si="1"/>
        <v>494</v>
      </c>
      <c r="H8" s="113">
        <f>SUM(G8:$G$29)</f>
        <v>753</v>
      </c>
      <c r="I8" s="134">
        <v>0.22839999999999999</v>
      </c>
      <c r="J8" s="123">
        <v>0.33329999999999999</v>
      </c>
      <c r="K8" s="123">
        <v>0</v>
      </c>
      <c r="L8" s="139">
        <v>1.6319444444444445E-3</v>
      </c>
      <c r="M8" s="128">
        <v>1.1458333333333333E-3</v>
      </c>
      <c r="N8" s="144">
        <v>2.6620370370370372E-4</v>
      </c>
      <c r="P8" s="4"/>
      <c r="Q8" s="25"/>
      <c r="R8" s="22"/>
    </row>
    <row r="9" spans="1:30" x14ac:dyDescent="0.25">
      <c r="B9" s="100">
        <v>42587</v>
      </c>
      <c r="C9" s="94">
        <v>1</v>
      </c>
      <c r="D9" s="112">
        <v>103</v>
      </c>
      <c r="E9" s="45">
        <v>0</v>
      </c>
      <c r="F9" s="45">
        <v>0</v>
      </c>
      <c r="G9" s="112">
        <f t="shared" si="1"/>
        <v>103</v>
      </c>
      <c r="H9" s="112">
        <f>SUM(G9:$G$29)</f>
        <v>259</v>
      </c>
      <c r="I9" s="133">
        <v>0.2621</v>
      </c>
      <c r="J9" s="122">
        <v>0</v>
      </c>
      <c r="K9" s="122">
        <v>0</v>
      </c>
      <c r="L9" s="138">
        <v>2.1759259259259258E-3</v>
      </c>
      <c r="M9" s="127">
        <v>0</v>
      </c>
      <c r="N9" s="143">
        <v>0</v>
      </c>
      <c r="P9" s="4"/>
      <c r="Q9" s="4"/>
      <c r="R9" s="4"/>
    </row>
    <row r="10" spans="1:30" x14ac:dyDescent="0.25">
      <c r="B10" s="102">
        <f t="shared" ref="B10:B29" si="2">B9-7</f>
        <v>42580</v>
      </c>
      <c r="C10" s="98">
        <v>2</v>
      </c>
      <c r="D10" s="114">
        <v>66</v>
      </c>
      <c r="E10" s="97">
        <v>1</v>
      </c>
      <c r="F10" s="97">
        <v>1</v>
      </c>
      <c r="G10" s="114">
        <f t="shared" si="1"/>
        <v>68</v>
      </c>
      <c r="H10" s="114">
        <f>SUM(G10:$G$29)</f>
        <v>156</v>
      </c>
      <c r="I10" s="135">
        <v>0.2424</v>
      </c>
      <c r="J10" s="124">
        <v>0</v>
      </c>
      <c r="K10" s="124">
        <v>0</v>
      </c>
      <c r="L10" s="140">
        <v>3.9120370370370368E-3</v>
      </c>
      <c r="M10" s="129">
        <v>2.164351851851852E-2</v>
      </c>
      <c r="N10" s="145">
        <v>2.8703703703703708E-3</v>
      </c>
      <c r="P10" s="4"/>
      <c r="Q10" s="25"/>
      <c r="R10" s="22"/>
    </row>
    <row r="11" spans="1:30" x14ac:dyDescent="0.25">
      <c r="B11" s="100">
        <f t="shared" si="2"/>
        <v>42573</v>
      </c>
      <c r="C11" s="94">
        <v>3</v>
      </c>
      <c r="D11" s="112">
        <v>31</v>
      </c>
      <c r="E11" s="45">
        <v>0</v>
      </c>
      <c r="F11" s="45">
        <v>0</v>
      </c>
      <c r="G11" s="112">
        <f t="shared" si="1"/>
        <v>31</v>
      </c>
      <c r="H11" s="112">
        <f>SUM(G11:$G$29)</f>
        <v>88</v>
      </c>
      <c r="I11" s="133">
        <v>0.19350000000000001</v>
      </c>
      <c r="J11" s="122">
        <v>0</v>
      </c>
      <c r="K11" s="122">
        <v>0</v>
      </c>
      <c r="L11" s="138">
        <v>4.0393518518518521E-3</v>
      </c>
      <c r="M11" s="127">
        <v>0</v>
      </c>
      <c r="N11" s="143">
        <v>0</v>
      </c>
      <c r="P11" s="4"/>
      <c r="Q11" s="4"/>
      <c r="R11" s="4"/>
    </row>
    <row r="12" spans="1:30" x14ac:dyDescent="0.25">
      <c r="B12" s="102">
        <f t="shared" si="2"/>
        <v>42566</v>
      </c>
      <c r="C12" s="98">
        <v>4</v>
      </c>
      <c r="D12" s="114">
        <v>21</v>
      </c>
      <c r="E12" s="97">
        <v>0</v>
      </c>
      <c r="F12" s="97">
        <v>0</v>
      </c>
      <c r="G12" s="114">
        <f t="shared" si="1"/>
        <v>21</v>
      </c>
      <c r="H12" s="114">
        <f>SUM(G12:$G$29)</f>
        <v>57</v>
      </c>
      <c r="I12" s="135">
        <v>0.38100000000000001</v>
      </c>
      <c r="J12" s="124">
        <v>0</v>
      </c>
      <c r="K12" s="124">
        <v>0</v>
      </c>
      <c r="L12" s="140">
        <v>3.2407407407407406E-4</v>
      </c>
      <c r="M12" s="129">
        <v>0</v>
      </c>
      <c r="N12" s="145">
        <v>0</v>
      </c>
      <c r="P12" s="4"/>
      <c r="Q12" s="4"/>
      <c r="R12" s="4"/>
    </row>
    <row r="13" spans="1:30" x14ac:dyDescent="0.25">
      <c r="B13" s="100">
        <f t="shared" si="2"/>
        <v>42559</v>
      </c>
      <c r="C13" s="94">
        <v>5</v>
      </c>
      <c r="D13" s="112">
        <v>21</v>
      </c>
      <c r="E13" s="45">
        <v>0</v>
      </c>
      <c r="F13" s="45">
        <v>0</v>
      </c>
      <c r="G13" s="112">
        <f t="shared" si="1"/>
        <v>21</v>
      </c>
      <c r="H13" s="112">
        <f>SUM(G13:$G$29)</f>
        <v>36</v>
      </c>
      <c r="I13" s="133">
        <v>0.33329999999999999</v>
      </c>
      <c r="J13" s="122">
        <v>0</v>
      </c>
      <c r="K13" s="122">
        <v>0</v>
      </c>
      <c r="L13" s="138">
        <v>9.0277777777777784E-4</v>
      </c>
      <c r="M13" s="127">
        <v>0</v>
      </c>
      <c r="N13" s="143">
        <v>0</v>
      </c>
      <c r="P13" s="4"/>
      <c r="Q13" s="4"/>
      <c r="R13" s="4"/>
    </row>
    <row r="14" spans="1:30" x14ac:dyDescent="0.25">
      <c r="B14" s="102">
        <f t="shared" si="2"/>
        <v>42552</v>
      </c>
      <c r="C14" s="98">
        <v>6</v>
      </c>
      <c r="D14" s="114">
        <v>12</v>
      </c>
      <c r="E14" s="97">
        <v>0</v>
      </c>
      <c r="F14" s="97">
        <v>1</v>
      </c>
      <c r="G14" s="114">
        <f t="shared" si="1"/>
        <v>13</v>
      </c>
      <c r="H14" s="114">
        <f>SUM(G14:$G$29)</f>
        <v>15</v>
      </c>
      <c r="I14" s="135">
        <v>0.58330000000000004</v>
      </c>
      <c r="J14" s="124">
        <v>0</v>
      </c>
      <c r="K14" s="124">
        <v>1</v>
      </c>
      <c r="L14" s="140">
        <v>2.1296296296296298E-3</v>
      </c>
      <c r="M14" s="129">
        <v>0</v>
      </c>
      <c r="N14" s="145">
        <v>0</v>
      </c>
      <c r="P14" s="4"/>
      <c r="Q14" s="25"/>
      <c r="R14" s="22"/>
    </row>
    <row r="15" spans="1:30" x14ac:dyDescent="0.25">
      <c r="B15" s="100">
        <f t="shared" si="2"/>
        <v>42545</v>
      </c>
      <c r="C15" s="94">
        <v>7</v>
      </c>
      <c r="D15" s="112">
        <v>2</v>
      </c>
      <c r="E15" s="45">
        <v>0</v>
      </c>
      <c r="F15" s="45">
        <v>0</v>
      </c>
      <c r="G15" s="112">
        <f t="shared" si="1"/>
        <v>2</v>
      </c>
      <c r="H15" s="112">
        <f>SUM(G15:$G$29)</f>
        <v>2</v>
      </c>
      <c r="I15" s="133">
        <v>0.5</v>
      </c>
      <c r="J15" s="122">
        <v>0</v>
      </c>
      <c r="K15" s="122">
        <v>0</v>
      </c>
      <c r="L15" s="138">
        <v>4.6296296296296294E-5</v>
      </c>
      <c r="M15" s="127">
        <v>0</v>
      </c>
      <c r="N15" s="143">
        <v>0</v>
      </c>
      <c r="P15" s="4"/>
      <c r="Q15" s="4"/>
      <c r="R15" s="22"/>
    </row>
    <row r="16" spans="1:30" x14ac:dyDescent="0.25">
      <c r="B16" s="102">
        <f t="shared" si="2"/>
        <v>42538</v>
      </c>
      <c r="C16" s="98">
        <v>8</v>
      </c>
      <c r="D16" s="114">
        <v>0</v>
      </c>
      <c r="E16" s="97">
        <v>0</v>
      </c>
      <c r="F16" s="97">
        <v>0</v>
      </c>
      <c r="G16" s="114">
        <f t="shared" si="1"/>
        <v>0</v>
      </c>
      <c r="H16" s="114">
        <f>SUM(G16:$G$29)</f>
        <v>0</v>
      </c>
      <c r="I16" s="135">
        <v>0</v>
      </c>
      <c r="J16" s="124">
        <v>0</v>
      </c>
      <c r="K16" s="124">
        <v>0</v>
      </c>
      <c r="L16" s="140">
        <v>0</v>
      </c>
      <c r="M16" s="129">
        <v>0</v>
      </c>
      <c r="N16" s="145">
        <v>0</v>
      </c>
    </row>
    <row r="17" spans="2:14" x14ac:dyDescent="0.25">
      <c r="B17" s="100">
        <f t="shared" si="2"/>
        <v>42531</v>
      </c>
      <c r="C17" s="94">
        <v>9</v>
      </c>
      <c r="D17" s="112">
        <v>0</v>
      </c>
      <c r="E17" s="45">
        <v>0</v>
      </c>
      <c r="F17" s="45">
        <v>0</v>
      </c>
      <c r="G17" s="112">
        <f t="shared" si="1"/>
        <v>0</v>
      </c>
      <c r="H17" s="112">
        <f>SUM(G17:$G$29)</f>
        <v>0</v>
      </c>
      <c r="I17" s="133">
        <v>0</v>
      </c>
      <c r="J17" s="122">
        <v>0</v>
      </c>
      <c r="K17" s="122">
        <v>0</v>
      </c>
      <c r="L17" s="138">
        <v>0</v>
      </c>
      <c r="M17" s="127">
        <v>0</v>
      </c>
      <c r="N17" s="143">
        <v>0</v>
      </c>
    </row>
    <row r="18" spans="2:14" x14ac:dyDescent="0.25">
      <c r="B18" s="102">
        <f t="shared" si="2"/>
        <v>42524</v>
      </c>
      <c r="C18" s="98">
        <v>10</v>
      </c>
      <c r="D18" s="114">
        <v>0</v>
      </c>
      <c r="E18" s="97">
        <v>0</v>
      </c>
      <c r="F18" s="97">
        <v>0</v>
      </c>
      <c r="G18" s="114">
        <f t="shared" si="1"/>
        <v>0</v>
      </c>
      <c r="H18" s="114">
        <f>SUM(G18:$G$29)</f>
        <v>0</v>
      </c>
      <c r="I18" s="135">
        <v>0</v>
      </c>
      <c r="J18" s="124">
        <v>0</v>
      </c>
      <c r="K18" s="124">
        <v>0</v>
      </c>
      <c r="L18" s="140">
        <v>0</v>
      </c>
      <c r="M18" s="129">
        <v>0</v>
      </c>
      <c r="N18" s="145">
        <v>0</v>
      </c>
    </row>
    <row r="19" spans="2:14" x14ac:dyDescent="0.25">
      <c r="B19" s="100">
        <f t="shared" si="2"/>
        <v>42517</v>
      </c>
      <c r="C19" s="94">
        <v>11</v>
      </c>
      <c r="D19" s="112">
        <v>0</v>
      </c>
      <c r="E19" s="45">
        <v>0</v>
      </c>
      <c r="F19" s="45">
        <v>0</v>
      </c>
      <c r="G19" s="112">
        <f t="shared" si="1"/>
        <v>0</v>
      </c>
      <c r="H19" s="112">
        <f>SUM(G19:$G$29)</f>
        <v>0</v>
      </c>
      <c r="I19" s="133">
        <v>0</v>
      </c>
      <c r="J19" s="122">
        <v>0</v>
      </c>
      <c r="K19" s="122">
        <v>0</v>
      </c>
      <c r="L19" s="138">
        <v>0</v>
      </c>
      <c r="M19" s="127">
        <v>0</v>
      </c>
      <c r="N19" s="143">
        <v>0</v>
      </c>
    </row>
    <row r="20" spans="2:14" x14ac:dyDescent="0.25">
      <c r="B20" s="102">
        <f t="shared" si="2"/>
        <v>42510</v>
      </c>
      <c r="C20" s="98">
        <v>12</v>
      </c>
      <c r="D20" s="114">
        <v>0</v>
      </c>
      <c r="E20" s="97">
        <v>0</v>
      </c>
      <c r="F20" s="97">
        <v>0</v>
      </c>
      <c r="G20" s="114">
        <f t="shared" si="1"/>
        <v>0</v>
      </c>
      <c r="H20" s="114">
        <f>SUM(G20:$G$29)</f>
        <v>0</v>
      </c>
      <c r="I20" s="135">
        <v>0</v>
      </c>
      <c r="J20" s="124">
        <v>0</v>
      </c>
      <c r="K20" s="124">
        <v>0</v>
      </c>
      <c r="L20" s="140">
        <v>0</v>
      </c>
      <c r="M20" s="129">
        <v>0</v>
      </c>
      <c r="N20" s="145">
        <v>0</v>
      </c>
    </row>
    <row r="21" spans="2:14" x14ac:dyDescent="0.25">
      <c r="B21" s="100">
        <f t="shared" si="2"/>
        <v>42503</v>
      </c>
      <c r="C21" s="94">
        <v>13</v>
      </c>
      <c r="D21" s="112">
        <v>0</v>
      </c>
      <c r="E21" s="45">
        <v>0</v>
      </c>
      <c r="F21" s="45">
        <v>0</v>
      </c>
      <c r="G21" s="112">
        <f t="shared" si="1"/>
        <v>0</v>
      </c>
      <c r="H21" s="112">
        <f>SUM(G21:$G$29)</f>
        <v>0</v>
      </c>
      <c r="I21" s="133">
        <v>0</v>
      </c>
      <c r="J21" s="122">
        <v>0</v>
      </c>
      <c r="K21" s="122">
        <v>0</v>
      </c>
      <c r="L21" s="138">
        <v>0</v>
      </c>
      <c r="M21" s="127">
        <v>0</v>
      </c>
      <c r="N21" s="143">
        <v>0</v>
      </c>
    </row>
    <row r="22" spans="2:14" x14ac:dyDescent="0.25">
      <c r="B22" s="102">
        <f t="shared" si="2"/>
        <v>42496</v>
      </c>
      <c r="C22" s="98">
        <v>14</v>
      </c>
      <c r="D22" s="114">
        <v>0</v>
      </c>
      <c r="E22" s="97">
        <v>0</v>
      </c>
      <c r="F22" s="97">
        <v>0</v>
      </c>
      <c r="G22" s="114">
        <f t="shared" si="1"/>
        <v>0</v>
      </c>
      <c r="H22" s="114">
        <f>SUM(G22:$G$29)</f>
        <v>0</v>
      </c>
      <c r="I22" s="135">
        <v>0</v>
      </c>
      <c r="J22" s="124">
        <v>0</v>
      </c>
      <c r="K22" s="124">
        <v>0</v>
      </c>
      <c r="L22" s="140">
        <v>0</v>
      </c>
      <c r="M22" s="129">
        <v>0</v>
      </c>
      <c r="N22" s="145">
        <v>0</v>
      </c>
    </row>
    <row r="23" spans="2:14" x14ac:dyDescent="0.25">
      <c r="B23" s="100">
        <f t="shared" si="2"/>
        <v>42489</v>
      </c>
      <c r="C23" s="94">
        <v>15</v>
      </c>
      <c r="D23" s="112">
        <v>0</v>
      </c>
      <c r="E23" s="45">
        <v>0</v>
      </c>
      <c r="F23" s="45">
        <v>0</v>
      </c>
      <c r="G23" s="112">
        <f t="shared" si="1"/>
        <v>0</v>
      </c>
      <c r="H23" s="112">
        <f>SUM(G23:$G$29)</f>
        <v>0</v>
      </c>
      <c r="I23" s="133">
        <v>0</v>
      </c>
      <c r="J23" s="122">
        <v>0</v>
      </c>
      <c r="K23" s="122">
        <v>0</v>
      </c>
      <c r="L23" s="138">
        <v>0</v>
      </c>
      <c r="M23" s="127">
        <v>0</v>
      </c>
      <c r="N23" s="143">
        <v>0</v>
      </c>
    </row>
    <row r="24" spans="2:14" x14ac:dyDescent="0.25">
      <c r="B24" s="102">
        <f t="shared" si="2"/>
        <v>42482</v>
      </c>
      <c r="C24" s="98">
        <v>16</v>
      </c>
      <c r="D24" s="114">
        <v>0</v>
      </c>
      <c r="E24" s="97">
        <v>0</v>
      </c>
      <c r="F24" s="97">
        <v>0</v>
      </c>
      <c r="G24" s="114">
        <f t="shared" si="1"/>
        <v>0</v>
      </c>
      <c r="H24" s="114">
        <f>SUM(G24:$G$29)</f>
        <v>0</v>
      </c>
      <c r="I24" s="135">
        <v>0</v>
      </c>
      <c r="J24" s="124">
        <v>0</v>
      </c>
      <c r="K24" s="124">
        <v>0</v>
      </c>
      <c r="L24" s="140">
        <v>0</v>
      </c>
      <c r="M24" s="129">
        <v>0</v>
      </c>
      <c r="N24" s="145">
        <v>0</v>
      </c>
    </row>
    <row r="25" spans="2:14" x14ac:dyDescent="0.25">
      <c r="B25" s="100">
        <f t="shared" si="2"/>
        <v>42475</v>
      </c>
      <c r="C25" s="94">
        <v>17</v>
      </c>
      <c r="D25" s="112">
        <v>0</v>
      </c>
      <c r="E25" s="45">
        <v>0</v>
      </c>
      <c r="F25" s="45">
        <v>0</v>
      </c>
      <c r="G25" s="112">
        <f t="shared" si="1"/>
        <v>0</v>
      </c>
      <c r="H25" s="112">
        <f>SUM(G25:$G$29)</f>
        <v>0</v>
      </c>
      <c r="I25" s="133">
        <v>0</v>
      </c>
      <c r="J25" s="122">
        <v>0</v>
      </c>
      <c r="K25" s="122">
        <v>0</v>
      </c>
      <c r="L25" s="138">
        <v>0</v>
      </c>
      <c r="M25" s="127">
        <v>0</v>
      </c>
      <c r="N25" s="143">
        <v>0</v>
      </c>
    </row>
    <row r="26" spans="2:14" x14ac:dyDescent="0.25">
      <c r="B26" s="102">
        <f t="shared" si="2"/>
        <v>42468</v>
      </c>
      <c r="C26" s="98">
        <v>18</v>
      </c>
      <c r="D26" s="114">
        <v>0</v>
      </c>
      <c r="E26" s="97">
        <v>0</v>
      </c>
      <c r="F26" s="97">
        <v>0</v>
      </c>
      <c r="G26" s="114">
        <f t="shared" si="1"/>
        <v>0</v>
      </c>
      <c r="H26" s="114">
        <f>SUM(G26:$G$29)</f>
        <v>0</v>
      </c>
      <c r="I26" s="135">
        <v>0</v>
      </c>
      <c r="J26" s="124">
        <v>0</v>
      </c>
      <c r="K26" s="124">
        <v>0</v>
      </c>
      <c r="L26" s="140">
        <v>0</v>
      </c>
      <c r="M26" s="129">
        <v>0</v>
      </c>
      <c r="N26" s="145">
        <v>0</v>
      </c>
    </row>
    <row r="27" spans="2:14" x14ac:dyDescent="0.25">
      <c r="B27" s="100">
        <f t="shared" si="2"/>
        <v>42461</v>
      </c>
      <c r="C27" s="94">
        <v>19</v>
      </c>
      <c r="D27" s="112">
        <v>0</v>
      </c>
      <c r="E27" s="45">
        <v>0</v>
      </c>
      <c r="F27" s="45">
        <v>0</v>
      </c>
      <c r="G27" s="112">
        <f t="shared" si="1"/>
        <v>0</v>
      </c>
      <c r="H27" s="112">
        <f>SUM(G27:$G$29)</f>
        <v>0</v>
      </c>
      <c r="I27" s="133">
        <v>0</v>
      </c>
      <c r="J27" s="122">
        <v>0</v>
      </c>
      <c r="K27" s="122">
        <v>0</v>
      </c>
      <c r="L27" s="138">
        <v>0</v>
      </c>
      <c r="M27" s="127">
        <v>0</v>
      </c>
      <c r="N27" s="143">
        <v>0</v>
      </c>
    </row>
    <row r="28" spans="2:14" x14ac:dyDescent="0.25">
      <c r="B28" s="102">
        <f t="shared" si="2"/>
        <v>42454</v>
      </c>
      <c r="C28" s="98">
        <v>20</v>
      </c>
      <c r="D28" s="114">
        <v>0</v>
      </c>
      <c r="E28" s="97">
        <v>0</v>
      </c>
      <c r="F28" s="97">
        <v>0</v>
      </c>
      <c r="G28" s="114">
        <f t="shared" si="1"/>
        <v>0</v>
      </c>
      <c r="H28" s="114">
        <f>SUM(G28:$G$29)</f>
        <v>0</v>
      </c>
      <c r="I28" s="135">
        <v>0</v>
      </c>
      <c r="J28" s="124">
        <v>0</v>
      </c>
      <c r="K28" s="124">
        <v>0</v>
      </c>
      <c r="L28" s="140">
        <v>0</v>
      </c>
      <c r="M28" s="129">
        <v>0</v>
      </c>
      <c r="N28" s="145">
        <v>0</v>
      </c>
    </row>
    <row r="29" spans="2:14" x14ac:dyDescent="0.25">
      <c r="B29" s="103">
        <f t="shared" si="2"/>
        <v>42447</v>
      </c>
      <c r="C29" s="110">
        <v>21</v>
      </c>
      <c r="D29" s="115">
        <v>0</v>
      </c>
      <c r="E29" s="104">
        <v>0</v>
      </c>
      <c r="F29" s="104">
        <v>0</v>
      </c>
      <c r="G29" s="115">
        <f t="shared" si="1"/>
        <v>0</v>
      </c>
      <c r="H29" s="115">
        <f>SUM(G29:$G$29)</f>
        <v>0</v>
      </c>
      <c r="I29" s="136">
        <v>0</v>
      </c>
      <c r="J29" s="125">
        <v>0</v>
      </c>
      <c r="K29" s="125">
        <v>0</v>
      </c>
      <c r="L29" s="141">
        <v>0</v>
      </c>
      <c r="M29" s="130">
        <v>0</v>
      </c>
      <c r="N29" s="146">
        <v>0</v>
      </c>
    </row>
  </sheetData>
  <mergeCells count="5">
    <mergeCell ref="D1:F1"/>
    <mergeCell ref="D4:H4"/>
    <mergeCell ref="I4:K4"/>
    <mergeCell ref="L4:N4"/>
    <mergeCell ref="B2:C2"/>
  </mergeCells>
  <pageMargins left="0.7" right="0.7" top="0.75" bottom="0.75" header="0.3" footer="0.3"/>
  <pageSetup paperSize="1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topLeftCell="C1" zoomScaleNormal="100" workbookViewId="0">
      <selection activeCell="K3" sqref="K3"/>
    </sheetView>
  </sheetViews>
  <sheetFormatPr defaultColWidth="9.28515625" defaultRowHeight="15" x14ac:dyDescent="0.25"/>
  <cols>
    <col min="2" max="2" width="26.7109375" bestFit="1" customWidth="1"/>
    <col min="7" max="7" width="10.7109375" customWidth="1"/>
    <col min="10" max="10" width="11.42578125" customWidth="1"/>
    <col min="16" max="16" width="10.140625" customWidth="1"/>
  </cols>
  <sheetData>
    <row r="1" spans="1:30" x14ac:dyDescent="0.25">
      <c r="B1" s="72" t="s">
        <v>4</v>
      </c>
      <c r="C1" s="73"/>
      <c r="D1" s="195" t="s">
        <v>5</v>
      </c>
      <c r="E1" s="195"/>
      <c r="F1" s="195"/>
      <c r="G1" s="195"/>
      <c r="H1" s="195"/>
      <c r="I1" s="195"/>
      <c r="J1" s="195"/>
      <c r="K1" s="4"/>
      <c r="L1" s="38" t="s">
        <v>40</v>
      </c>
    </row>
    <row r="2" spans="1:30" x14ac:dyDescent="0.25">
      <c r="B2" s="182" t="s">
        <v>41</v>
      </c>
      <c r="C2" s="183"/>
      <c r="D2" s="9">
        <f>SUM(D6:D29)</f>
        <v>578</v>
      </c>
      <c r="E2" s="9">
        <f>SUM(E6:E29)</f>
        <v>0</v>
      </c>
      <c r="F2" s="9">
        <f t="shared" ref="F2:J2" si="0">SUM(F6:F29)</f>
        <v>10</v>
      </c>
      <c r="G2" s="9">
        <f t="shared" si="0"/>
        <v>292</v>
      </c>
      <c r="H2" s="9">
        <f t="shared" si="0"/>
        <v>57</v>
      </c>
      <c r="I2" s="9">
        <f t="shared" si="0"/>
        <v>293</v>
      </c>
      <c r="J2" s="9">
        <f t="shared" si="0"/>
        <v>52</v>
      </c>
      <c r="K2" s="4"/>
      <c r="L2" s="9">
        <f>SUM(K5:K29)</f>
        <v>1282</v>
      </c>
    </row>
    <row r="3" spans="1:30" x14ac:dyDescent="0.25">
      <c r="A3" s="6"/>
      <c r="D3" s="37" t="s">
        <v>14</v>
      </c>
      <c r="E3" s="37" t="s">
        <v>14</v>
      </c>
      <c r="F3" s="37" t="s">
        <v>14</v>
      </c>
      <c r="G3" s="4"/>
      <c r="H3" s="4"/>
      <c r="I3" s="4"/>
      <c r="J3" s="4"/>
      <c r="K3" s="4"/>
      <c r="L3" s="37" t="s">
        <v>14</v>
      </c>
    </row>
    <row r="4" spans="1:30" s="4" customFormat="1" x14ac:dyDescent="0.25">
      <c r="A4" s="13"/>
      <c r="B4"/>
      <c r="C4"/>
      <c r="D4" s="190" t="s">
        <v>5</v>
      </c>
      <c r="E4" s="191"/>
      <c r="F4" s="191"/>
      <c r="G4" s="191"/>
      <c r="H4" s="191"/>
      <c r="I4" s="191"/>
      <c r="J4" s="191"/>
      <c r="K4" s="191"/>
      <c r="L4" s="191"/>
      <c r="M4" s="192" t="s">
        <v>1</v>
      </c>
      <c r="N4" s="192"/>
      <c r="O4" s="192"/>
      <c r="P4" s="192"/>
      <c r="Q4" s="192"/>
      <c r="R4" s="192"/>
      <c r="S4" s="192"/>
      <c r="T4" s="193" t="s">
        <v>2</v>
      </c>
      <c r="U4" s="193"/>
      <c r="V4" s="193"/>
      <c r="W4" s="193"/>
      <c r="X4" s="193"/>
      <c r="Y4" s="193"/>
      <c r="Z4" s="194"/>
      <c r="AA4"/>
      <c r="AB4"/>
      <c r="AC4"/>
      <c r="AD4"/>
    </row>
    <row r="5" spans="1:30" ht="45" x14ac:dyDescent="0.25">
      <c r="B5" s="156" t="s">
        <v>32</v>
      </c>
      <c r="C5" s="157" t="s">
        <v>38</v>
      </c>
      <c r="D5" s="56" t="s">
        <v>42</v>
      </c>
      <c r="E5" s="56" t="s">
        <v>43</v>
      </c>
      <c r="F5" s="56" t="s">
        <v>44</v>
      </c>
      <c r="G5" s="56" t="s">
        <v>45</v>
      </c>
      <c r="H5" s="56" t="s">
        <v>46</v>
      </c>
      <c r="I5" s="56" t="s">
        <v>47</v>
      </c>
      <c r="J5" s="56" t="s">
        <v>48</v>
      </c>
      <c r="K5" s="57" t="s">
        <v>25</v>
      </c>
      <c r="L5" s="57" t="s">
        <v>33</v>
      </c>
      <c r="M5" s="106" t="s">
        <v>42</v>
      </c>
      <c r="N5" s="106" t="s">
        <v>43</v>
      </c>
      <c r="O5" s="106" t="s">
        <v>44</v>
      </c>
      <c r="P5" s="106" t="s">
        <v>45</v>
      </c>
      <c r="Q5" s="106" t="s">
        <v>46</v>
      </c>
      <c r="R5" s="106" t="s">
        <v>47</v>
      </c>
      <c r="S5" s="106" t="s">
        <v>48</v>
      </c>
      <c r="T5" s="108" t="s">
        <v>42</v>
      </c>
      <c r="U5" s="108" t="s">
        <v>43</v>
      </c>
      <c r="V5" s="108" t="s">
        <v>44</v>
      </c>
      <c r="W5" s="108" t="s">
        <v>45</v>
      </c>
      <c r="X5" s="108" t="s">
        <v>46</v>
      </c>
      <c r="Y5" s="108" t="s">
        <v>47</v>
      </c>
      <c r="Z5" s="108" t="s">
        <v>48</v>
      </c>
    </row>
    <row r="6" spans="1:30" x14ac:dyDescent="0.25">
      <c r="B6" s="99">
        <v>42608</v>
      </c>
      <c r="C6" s="93">
        <v>-2</v>
      </c>
      <c r="D6" s="111">
        <v>0</v>
      </c>
      <c r="E6" s="92">
        <v>0</v>
      </c>
      <c r="F6" s="92">
        <v>0</v>
      </c>
      <c r="G6" s="92">
        <v>11</v>
      </c>
      <c r="H6" s="92">
        <v>2</v>
      </c>
      <c r="I6" s="92">
        <v>17</v>
      </c>
      <c r="J6" s="116">
        <v>0</v>
      </c>
      <c r="K6" s="158">
        <f t="shared" ref="K6:K28" si="1">SUM(D6:J6)</f>
        <v>30</v>
      </c>
      <c r="L6" s="149">
        <f>SUM(K6:$K$29)</f>
        <v>1282</v>
      </c>
      <c r="M6" s="132">
        <v>0</v>
      </c>
      <c r="N6" s="121">
        <v>0</v>
      </c>
      <c r="O6" s="121">
        <v>0</v>
      </c>
      <c r="P6" s="121">
        <v>0</v>
      </c>
      <c r="Q6" s="121">
        <v>0</v>
      </c>
      <c r="R6" s="121">
        <v>0.23530000000000001</v>
      </c>
      <c r="S6" s="121">
        <v>0</v>
      </c>
      <c r="T6" s="137">
        <v>0</v>
      </c>
      <c r="U6" s="126">
        <v>0</v>
      </c>
      <c r="V6" s="126">
        <v>0</v>
      </c>
      <c r="W6" s="126">
        <v>0</v>
      </c>
      <c r="X6" s="126">
        <v>7.2453703703703708E-3</v>
      </c>
      <c r="Y6" s="126">
        <v>2.2453703703703702E-3</v>
      </c>
      <c r="Z6" s="142">
        <v>0</v>
      </c>
    </row>
    <row r="7" spans="1:30" x14ac:dyDescent="0.25">
      <c r="B7" s="100">
        <v>42601</v>
      </c>
      <c r="C7" s="94">
        <v>-1</v>
      </c>
      <c r="D7" s="112">
        <v>6</v>
      </c>
      <c r="E7" s="45">
        <v>0</v>
      </c>
      <c r="F7" s="45">
        <v>0</v>
      </c>
      <c r="G7" s="45">
        <v>6</v>
      </c>
      <c r="H7" s="45">
        <v>2</v>
      </c>
      <c r="I7" s="45">
        <v>25</v>
      </c>
      <c r="J7" s="117">
        <v>0</v>
      </c>
      <c r="K7" s="159">
        <f t="shared" si="1"/>
        <v>39</v>
      </c>
      <c r="L7" s="150">
        <f>SUM(K7:$K$29)</f>
        <v>1252</v>
      </c>
      <c r="M7" s="133">
        <v>0.66669999999999996</v>
      </c>
      <c r="N7" s="122">
        <v>0</v>
      </c>
      <c r="O7" s="122">
        <v>0</v>
      </c>
      <c r="P7" s="122">
        <v>1</v>
      </c>
      <c r="Q7" s="122">
        <v>0</v>
      </c>
      <c r="R7" s="122">
        <v>0.36</v>
      </c>
      <c r="S7" s="122">
        <v>0</v>
      </c>
      <c r="T7" s="138">
        <v>1.273148148148148E-4</v>
      </c>
      <c r="U7" s="127">
        <v>0</v>
      </c>
      <c r="V7" s="127">
        <v>0</v>
      </c>
      <c r="W7" s="127">
        <v>0</v>
      </c>
      <c r="X7" s="127">
        <v>7.5231481481481471E-4</v>
      </c>
      <c r="Y7" s="127">
        <v>3.645833333333333E-3</v>
      </c>
      <c r="Z7" s="143">
        <v>0</v>
      </c>
    </row>
    <row r="8" spans="1:30" x14ac:dyDescent="0.25">
      <c r="B8" s="101">
        <v>42592</v>
      </c>
      <c r="C8" s="96">
        <v>0</v>
      </c>
      <c r="D8" s="113">
        <v>228</v>
      </c>
      <c r="E8" s="95">
        <v>0</v>
      </c>
      <c r="F8" s="95">
        <v>8</v>
      </c>
      <c r="G8" s="95">
        <v>116</v>
      </c>
      <c r="H8" s="95">
        <v>15</v>
      </c>
      <c r="I8" s="95">
        <v>70</v>
      </c>
      <c r="J8" s="118">
        <v>17</v>
      </c>
      <c r="K8" s="160">
        <f t="shared" si="1"/>
        <v>454</v>
      </c>
      <c r="L8" s="151">
        <f>SUM(K8:$K$29)</f>
        <v>1213</v>
      </c>
      <c r="M8" s="134">
        <v>0.84650000000000003</v>
      </c>
      <c r="N8" s="123">
        <v>0</v>
      </c>
      <c r="O8" s="123">
        <v>0.27160000000000001</v>
      </c>
      <c r="P8" s="123">
        <v>0.4138</v>
      </c>
      <c r="Q8" s="123">
        <v>0.1333</v>
      </c>
      <c r="R8" s="123">
        <v>0.34289999999999998</v>
      </c>
      <c r="S8" s="123">
        <v>1</v>
      </c>
      <c r="T8" s="139">
        <v>5.7870370370370378E-4</v>
      </c>
      <c r="U8" s="128">
        <v>0</v>
      </c>
      <c r="V8" s="128">
        <v>2.3958333333333336E-3</v>
      </c>
      <c r="W8" s="128">
        <v>1.2384259259259258E-3</v>
      </c>
      <c r="X8" s="128">
        <v>5.7870370370370376E-3</v>
      </c>
      <c r="Y8" s="128">
        <v>1.9097222222222222E-3</v>
      </c>
      <c r="Z8" s="144">
        <v>0</v>
      </c>
    </row>
    <row r="9" spans="1:30" x14ac:dyDescent="0.25">
      <c r="B9" s="100">
        <v>42587</v>
      </c>
      <c r="C9" s="94">
        <v>1</v>
      </c>
      <c r="D9" s="112">
        <v>322</v>
      </c>
      <c r="E9" s="45">
        <v>0</v>
      </c>
      <c r="F9" s="45">
        <v>0</v>
      </c>
      <c r="G9" s="45">
        <v>159</v>
      </c>
      <c r="H9" s="45">
        <v>6</v>
      </c>
      <c r="I9" s="45">
        <v>38</v>
      </c>
      <c r="J9" s="117">
        <v>33</v>
      </c>
      <c r="K9" s="159">
        <f t="shared" si="1"/>
        <v>558</v>
      </c>
      <c r="L9" s="150">
        <f>SUM(K9:$K$29)</f>
        <v>759</v>
      </c>
      <c r="M9" s="133">
        <v>0.89129999999999998</v>
      </c>
      <c r="N9" s="122">
        <v>0</v>
      </c>
      <c r="O9" s="122">
        <v>0</v>
      </c>
      <c r="P9" s="122">
        <v>0.2893</v>
      </c>
      <c r="Q9" s="122">
        <v>0.33329999999999999</v>
      </c>
      <c r="R9" s="122">
        <v>0.55259999999999998</v>
      </c>
      <c r="S9" s="122">
        <v>0.81820000000000004</v>
      </c>
      <c r="T9" s="138">
        <v>3.7037037037037035E-4</v>
      </c>
      <c r="U9" s="127">
        <v>0</v>
      </c>
      <c r="V9" s="127">
        <v>0</v>
      </c>
      <c r="W9" s="127">
        <v>1.25E-3</v>
      </c>
      <c r="X9" s="127">
        <v>9.2592592592592588E-5</v>
      </c>
      <c r="Y9" s="127">
        <v>1.3541666666666667E-3</v>
      </c>
      <c r="Z9" s="143">
        <v>1.7361111111111112E-4</v>
      </c>
    </row>
    <row r="10" spans="1:30" x14ac:dyDescent="0.25">
      <c r="B10" s="102">
        <f t="shared" ref="B10:B29" si="2">B9-7</f>
        <v>42580</v>
      </c>
      <c r="C10" s="98">
        <v>2</v>
      </c>
      <c r="D10" s="114">
        <v>22</v>
      </c>
      <c r="E10" s="97">
        <v>0</v>
      </c>
      <c r="F10" s="97">
        <v>0</v>
      </c>
      <c r="G10" s="97">
        <v>0</v>
      </c>
      <c r="H10" s="97">
        <v>11</v>
      </c>
      <c r="I10" s="97">
        <v>50</v>
      </c>
      <c r="J10" s="119">
        <v>2</v>
      </c>
      <c r="K10" s="161">
        <f t="shared" si="1"/>
        <v>85</v>
      </c>
      <c r="L10" s="152">
        <f>SUM(K10:$K$29)</f>
        <v>201</v>
      </c>
      <c r="M10" s="135">
        <v>0.95450000000000002</v>
      </c>
      <c r="N10" s="124">
        <v>0</v>
      </c>
      <c r="O10" s="124">
        <v>0</v>
      </c>
      <c r="P10" s="124">
        <v>0</v>
      </c>
      <c r="Q10" s="124">
        <v>0.45450000000000002</v>
      </c>
      <c r="R10" s="124">
        <v>0.28000000000000003</v>
      </c>
      <c r="S10" s="124">
        <v>0.5</v>
      </c>
      <c r="T10" s="140">
        <v>1.273148148148148E-4</v>
      </c>
      <c r="U10" s="129">
        <v>0</v>
      </c>
      <c r="V10" s="129">
        <v>0</v>
      </c>
      <c r="W10" s="129">
        <v>0</v>
      </c>
      <c r="X10" s="129">
        <v>6.134259259259259E-4</v>
      </c>
      <c r="Y10" s="129">
        <v>1.7245370370370372E-3</v>
      </c>
      <c r="Z10" s="145">
        <v>2.0254629629629629E-3</v>
      </c>
    </row>
    <row r="11" spans="1:30" x14ac:dyDescent="0.25">
      <c r="B11" s="100">
        <f t="shared" si="2"/>
        <v>42573</v>
      </c>
      <c r="C11" s="94">
        <v>3</v>
      </c>
      <c r="D11" s="112">
        <v>0</v>
      </c>
      <c r="E11" s="45">
        <v>0</v>
      </c>
      <c r="F11" s="45">
        <v>0</v>
      </c>
      <c r="G11" s="45">
        <v>0</v>
      </c>
      <c r="H11" s="45">
        <v>13</v>
      </c>
      <c r="I11" s="45">
        <v>14</v>
      </c>
      <c r="J11" s="117">
        <v>0</v>
      </c>
      <c r="K11" s="159">
        <f t="shared" si="1"/>
        <v>27</v>
      </c>
      <c r="L11" s="150">
        <f>SUM(K11:$K$29)</f>
        <v>116</v>
      </c>
      <c r="M11" s="133">
        <v>0</v>
      </c>
      <c r="N11" s="122">
        <v>0</v>
      </c>
      <c r="O11" s="122">
        <v>0</v>
      </c>
      <c r="P11" s="122">
        <v>0</v>
      </c>
      <c r="Q11" s="122">
        <v>0.23080000000000001</v>
      </c>
      <c r="R11" s="122">
        <v>0.21429999999999999</v>
      </c>
      <c r="S11" s="122">
        <v>0</v>
      </c>
      <c r="T11" s="138">
        <v>0</v>
      </c>
      <c r="U11" s="127">
        <v>0</v>
      </c>
      <c r="V11" s="127">
        <v>0</v>
      </c>
      <c r="W11" s="127">
        <v>0</v>
      </c>
      <c r="X11" s="127">
        <v>3.0208333333333333E-3</v>
      </c>
      <c r="Y11" s="127">
        <v>3.4490740740740745E-3</v>
      </c>
      <c r="Z11" s="143">
        <v>0</v>
      </c>
    </row>
    <row r="12" spans="1:30" x14ac:dyDescent="0.25">
      <c r="B12" s="102">
        <f t="shared" si="2"/>
        <v>42566</v>
      </c>
      <c r="C12" s="98">
        <v>4</v>
      </c>
      <c r="D12" s="114">
        <v>0</v>
      </c>
      <c r="E12" s="97">
        <v>0</v>
      </c>
      <c r="F12" s="97">
        <v>0</v>
      </c>
      <c r="G12" s="97">
        <v>0</v>
      </c>
      <c r="H12" s="97">
        <v>6</v>
      </c>
      <c r="I12" s="97">
        <v>57</v>
      </c>
      <c r="J12" s="119">
        <v>0</v>
      </c>
      <c r="K12" s="161">
        <f t="shared" si="1"/>
        <v>63</v>
      </c>
      <c r="L12" s="152">
        <f>SUM(K12:$K$29)</f>
        <v>89</v>
      </c>
      <c r="M12" s="135">
        <v>0</v>
      </c>
      <c r="N12" s="124">
        <v>0</v>
      </c>
      <c r="O12" s="124">
        <v>0</v>
      </c>
      <c r="P12" s="124">
        <v>0</v>
      </c>
      <c r="Q12" s="124">
        <v>0.33329999999999999</v>
      </c>
      <c r="R12" s="124">
        <v>0.193</v>
      </c>
      <c r="S12" s="124">
        <v>0</v>
      </c>
      <c r="T12" s="140">
        <v>0</v>
      </c>
      <c r="U12" s="129">
        <v>0</v>
      </c>
      <c r="V12" s="129">
        <v>0</v>
      </c>
      <c r="W12" s="129">
        <v>0</v>
      </c>
      <c r="X12" s="129">
        <v>9.6064814814814808E-4</v>
      </c>
      <c r="Y12" s="129">
        <v>2.5000000000000001E-3</v>
      </c>
      <c r="Z12" s="145">
        <v>0</v>
      </c>
    </row>
    <row r="13" spans="1:30" x14ac:dyDescent="0.25">
      <c r="B13" s="100">
        <f t="shared" si="2"/>
        <v>42559</v>
      </c>
      <c r="C13" s="94">
        <v>5</v>
      </c>
      <c r="D13" s="112">
        <v>0</v>
      </c>
      <c r="E13" s="45">
        <v>0</v>
      </c>
      <c r="F13" s="45">
        <v>0</v>
      </c>
      <c r="G13" s="45">
        <v>0</v>
      </c>
      <c r="H13" s="45">
        <v>2</v>
      </c>
      <c r="I13" s="45">
        <v>10</v>
      </c>
      <c r="J13" s="117">
        <v>0</v>
      </c>
      <c r="K13" s="159">
        <f t="shared" si="1"/>
        <v>12</v>
      </c>
      <c r="L13" s="150">
        <f>SUM(K13:$K$29)</f>
        <v>26</v>
      </c>
      <c r="M13" s="133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0.6</v>
      </c>
      <c r="S13" s="122">
        <v>0</v>
      </c>
      <c r="T13" s="138">
        <v>0</v>
      </c>
      <c r="U13" s="127">
        <v>0</v>
      </c>
      <c r="V13" s="127">
        <v>0</v>
      </c>
      <c r="W13" s="127">
        <v>0</v>
      </c>
      <c r="X13" s="127">
        <v>2.3148148148148147E-5</v>
      </c>
      <c r="Y13" s="127">
        <v>2.8472222222222219E-3</v>
      </c>
      <c r="Z13" s="143">
        <v>0</v>
      </c>
    </row>
    <row r="14" spans="1:30" x14ac:dyDescent="0.25">
      <c r="B14" s="102">
        <f t="shared" si="2"/>
        <v>42552</v>
      </c>
      <c r="C14" s="98">
        <v>6</v>
      </c>
      <c r="D14" s="114">
        <v>0</v>
      </c>
      <c r="E14" s="97">
        <v>0</v>
      </c>
      <c r="F14" s="97">
        <v>0</v>
      </c>
      <c r="G14" s="97">
        <v>0</v>
      </c>
      <c r="H14" s="97">
        <v>0</v>
      </c>
      <c r="I14" s="97">
        <v>5</v>
      </c>
      <c r="J14" s="119">
        <v>0</v>
      </c>
      <c r="K14" s="161">
        <f t="shared" si="1"/>
        <v>5</v>
      </c>
      <c r="L14" s="152">
        <f>SUM(K14:$K$29)</f>
        <v>14</v>
      </c>
      <c r="M14" s="135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0.2</v>
      </c>
      <c r="S14" s="124">
        <v>0</v>
      </c>
      <c r="T14" s="140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4.8611111111111104E-4</v>
      </c>
      <c r="Z14" s="145">
        <v>0</v>
      </c>
    </row>
    <row r="15" spans="1:30" x14ac:dyDescent="0.25">
      <c r="B15" s="100">
        <f t="shared" si="2"/>
        <v>42545</v>
      </c>
      <c r="C15" s="94">
        <v>7</v>
      </c>
      <c r="D15" s="112">
        <v>0</v>
      </c>
      <c r="E15" s="45">
        <v>0</v>
      </c>
      <c r="F15" s="45">
        <v>0</v>
      </c>
      <c r="G15" s="45">
        <v>0</v>
      </c>
      <c r="H15" s="45">
        <v>0</v>
      </c>
      <c r="I15" s="45">
        <v>4</v>
      </c>
      <c r="J15" s="117">
        <v>0</v>
      </c>
      <c r="K15" s="159">
        <f t="shared" si="1"/>
        <v>4</v>
      </c>
      <c r="L15" s="150">
        <f>SUM(K15:$K$29)</f>
        <v>9</v>
      </c>
      <c r="M15" s="133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38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8.4375000000000006E-3</v>
      </c>
      <c r="Z15" s="143">
        <v>0</v>
      </c>
    </row>
    <row r="16" spans="1:30" x14ac:dyDescent="0.25">
      <c r="B16" s="102">
        <f t="shared" si="2"/>
        <v>42538</v>
      </c>
      <c r="C16" s="98">
        <v>8</v>
      </c>
      <c r="D16" s="114">
        <v>0</v>
      </c>
      <c r="E16" s="97">
        <v>0</v>
      </c>
      <c r="F16" s="97">
        <v>2</v>
      </c>
      <c r="G16" s="97">
        <v>0</v>
      </c>
      <c r="H16" s="97">
        <v>0</v>
      </c>
      <c r="I16" s="97">
        <v>3</v>
      </c>
      <c r="J16" s="119">
        <v>0</v>
      </c>
      <c r="K16" s="161">
        <f t="shared" si="1"/>
        <v>5</v>
      </c>
      <c r="L16" s="152">
        <f>SUM(K16:$K$29)</f>
        <v>5</v>
      </c>
      <c r="M16" s="135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0.66600000000000004</v>
      </c>
      <c r="S16" s="124">
        <v>0</v>
      </c>
      <c r="T16" s="140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7.0949074074074074E-3</v>
      </c>
      <c r="Z16" s="145">
        <v>0</v>
      </c>
    </row>
    <row r="17" spans="2:26" x14ac:dyDescent="0.25">
      <c r="B17" s="100">
        <f t="shared" si="2"/>
        <v>42531</v>
      </c>
      <c r="C17" s="94">
        <v>9</v>
      </c>
      <c r="D17" s="112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117">
        <v>0</v>
      </c>
      <c r="K17" s="159">
        <f t="shared" si="1"/>
        <v>0</v>
      </c>
      <c r="L17" s="150">
        <f>SUM(K17:$K$29)</f>
        <v>0</v>
      </c>
      <c r="M17" s="133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38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43">
        <v>0</v>
      </c>
    </row>
    <row r="18" spans="2:26" x14ac:dyDescent="0.25">
      <c r="B18" s="102">
        <f t="shared" si="2"/>
        <v>42524</v>
      </c>
      <c r="C18" s="98">
        <v>10</v>
      </c>
      <c r="D18" s="114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119">
        <v>0</v>
      </c>
      <c r="K18" s="161">
        <f t="shared" si="1"/>
        <v>0</v>
      </c>
      <c r="L18" s="152">
        <f>SUM(K18:$K$29)</f>
        <v>0</v>
      </c>
      <c r="M18" s="135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40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45">
        <v>0</v>
      </c>
    </row>
    <row r="19" spans="2:26" x14ac:dyDescent="0.25">
      <c r="B19" s="100">
        <f t="shared" si="2"/>
        <v>42517</v>
      </c>
      <c r="C19" s="94">
        <v>11</v>
      </c>
      <c r="D19" s="112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117">
        <v>0</v>
      </c>
      <c r="K19" s="159">
        <f t="shared" si="1"/>
        <v>0</v>
      </c>
      <c r="L19" s="150">
        <f>SUM(K19:$K$29)</f>
        <v>0</v>
      </c>
      <c r="M19" s="133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38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43">
        <v>0</v>
      </c>
    </row>
    <row r="20" spans="2:26" x14ac:dyDescent="0.25">
      <c r="B20" s="102">
        <f t="shared" si="2"/>
        <v>42510</v>
      </c>
      <c r="C20" s="98">
        <v>12</v>
      </c>
      <c r="D20" s="114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119">
        <v>0</v>
      </c>
      <c r="K20" s="161">
        <f t="shared" si="1"/>
        <v>0</v>
      </c>
      <c r="L20" s="152">
        <f>SUM(K20:$K$29)</f>
        <v>0</v>
      </c>
      <c r="M20" s="135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40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45">
        <v>0</v>
      </c>
    </row>
    <row r="21" spans="2:26" x14ac:dyDescent="0.25">
      <c r="B21" s="100">
        <f t="shared" si="2"/>
        <v>42503</v>
      </c>
      <c r="C21" s="94">
        <v>13</v>
      </c>
      <c r="D21" s="112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117">
        <v>0</v>
      </c>
      <c r="K21" s="159">
        <f t="shared" si="1"/>
        <v>0</v>
      </c>
      <c r="L21" s="150">
        <f>SUM(K21:$K$29)</f>
        <v>0</v>
      </c>
      <c r="M21" s="133">
        <v>0</v>
      </c>
      <c r="N21" s="122">
        <v>0</v>
      </c>
      <c r="O21" s="122">
        <v>0</v>
      </c>
      <c r="P21" s="122">
        <v>0</v>
      </c>
      <c r="Q21" s="122">
        <v>0</v>
      </c>
      <c r="R21" s="122">
        <v>0</v>
      </c>
      <c r="S21" s="122">
        <v>0</v>
      </c>
      <c r="T21" s="138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43">
        <v>0</v>
      </c>
    </row>
    <row r="22" spans="2:26" x14ac:dyDescent="0.25">
      <c r="B22" s="102">
        <f t="shared" si="2"/>
        <v>42496</v>
      </c>
      <c r="C22" s="98">
        <v>14</v>
      </c>
      <c r="D22" s="114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119">
        <v>0</v>
      </c>
      <c r="K22" s="161">
        <f t="shared" si="1"/>
        <v>0</v>
      </c>
      <c r="L22" s="152">
        <f>SUM(K22:$K$29)</f>
        <v>0</v>
      </c>
      <c r="M22" s="135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40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45">
        <v>0</v>
      </c>
    </row>
    <row r="23" spans="2:26" x14ac:dyDescent="0.25">
      <c r="B23" s="100">
        <f t="shared" si="2"/>
        <v>42489</v>
      </c>
      <c r="C23" s="94">
        <v>15</v>
      </c>
      <c r="D23" s="112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117">
        <v>0</v>
      </c>
      <c r="K23" s="159">
        <f t="shared" si="1"/>
        <v>0</v>
      </c>
      <c r="L23" s="150">
        <f>SUM(K23:$K$29)</f>
        <v>0</v>
      </c>
      <c r="M23" s="133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38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43">
        <v>0</v>
      </c>
    </row>
    <row r="24" spans="2:26" x14ac:dyDescent="0.25">
      <c r="B24" s="102">
        <f t="shared" si="2"/>
        <v>42482</v>
      </c>
      <c r="C24" s="98">
        <v>16</v>
      </c>
      <c r="D24" s="114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119">
        <v>0</v>
      </c>
      <c r="K24" s="161">
        <f t="shared" si="1"/>
        <v>0</v>
      </c>
      <c r="L24" s="152">
        <f>SUM(K24:$K$29)</f>
        <v>0</v>
      </c>
      <c r="M24" s="135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40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45">
        <v>0</v>
      </c>
    </row>
    <row r="25" spans="2:26" x14ac:dyDescent="0.25">
      <c r="B25" s="100">
        <f t="shared" si="2"/>
        <v>42475</v>
      </c>
      <c r="C25" s="94">
        <v>17</v>
      </c>
      <c r="D25" s="112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117">
        <v>0</v>
      </c>
      <c r="K25" s="159">
        <f t="shared" si="1"/>
        <v>0</v>
      </c>
      <c r="L25" s="150">
        <f>SUM(K25:$K$29)</f>
        <v>0</v>
      </c>
      <c r="M25" s="133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38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43">
        <v>0</v>
      </c>
    </row>
    <row r="26" spans="2:26" x14ac:dyDescent="0.25">
      <c r="B26" s="102">
        <f t="shared" si="2"/>
        <v>42468</v>
      </c>
      <c r="C26" s="98">
        <v>18</v>
      </c>
      <c r="D26" s="114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119">
        <v>0</v>
      </c>
      <c r="K26" s="161">
        <f t="shared" si="1"/>
        <v>0</v>
      </c>
      <c r="L26" s="152">
        <f>SUM(K26:$K$29)</f>
        <v>0</v>
      </c>
      <c r="M26" s="135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40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45">
        <v>0</v>
      </c>
    </row>
    <row r="27" spans="2:26" x14ac:dyDescent="0.25">
      <c r="B27" s="100">
        <f t="shared" si="2"/>
        <v>42461</v>
      </c>
      <c r="C27" s="94">
        <v>19</v>
      </c>
      <c r="D27" s="112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117">
        <v>0</v>
      </c>
      <c r="K27" s="159">
        <f t="shared" si="1"/>
        <v>0</v>
      </c>
      <c r="L27" s="150">
        <f>SUM(K27:$K$29)</f>
        <v>0</v>
      </c>
      <c r="M27" s="133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38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43">
        <v>0</v>
      </c>
    </row>
    <row r="28" spans="2:26" x14ac:dyDescent="0.25">
      <c r="B28" s="102">
        <f t="shared" si="2"/>
        <v>42454</v>
      </c>
      <c r="C28" s="98">
        <v>20</v>
      </c>
      <c r="D28" s="114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119">
        <v>0</v>
      </c>
      <c r="K28" s="161">
        <f t="shared" si="1"/>
        <v>0</v>
      </c>
      <c r="L28" s="152">
        <f>SUM(K28:$K$29)</f>
        <v>0</v>
      </c>
      <c r="M28" s="135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40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45">
        <v>0</v>
      </c>
    </row>
    <row r="29" spans="2:26" x14ac:dyDescent="0.25">
      <c r="B29" s="103">
        <f t="shared" si="2"/>
        <v>42447</v>
      </c>
      <c r="C29" s="110">
        <v>21</v>
      </c>
      <c r="D29" s="115">
        <v>0</v>
      </c>
      <c r="E29" s="104"/>
      <c r="F29" s="104">
        <v>0</v>
      </c>
      <c r="G29" s="104">
        <v>0</v>
      </c>
      <c r="H29" s="104">
        <v>0</v>
      </c>
      <c r="I29" s="104">
        <v>0</v>
      </c>
      <c r="J29" s="120">
        <v>0</v>
      </c>
      <c r="K29" s="162">
        <f>SUM(D29:J29)</f>
        <v>0</v>
      </c>
      <c r="L29" s="153"/>
      <c r="M29" s="136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41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46">
        <v>0</v>
      </c>
    </row>
    <row r="31" spans="2:26" x14ac:dyDescent="0.25">
      <c r="Q31" s="4"/>
      <c r="R31" s="25"/>
      <c r="S31" s="22"/>
      <c r="T31" s="23"/>
    </row>
    <row r="32" spans="2:26" x14ac:dyDescent="0.25">
      <c r="Q32" s="4"/>
      <c r="R32" s="4"/>
      <c r="S32" s="4"/>
      <c r="T32" s="23"/>
    </row>
    <row r="33" spans="17:20" x14ac:dyDescent="0.25">
      <c r="Q33" s="4"/>
      <c r="R33" s="4"/>
      <c r="S33" s="4"/>
      <c r="T33" s="23"/>
    </row>
    <row r="34" spans="17:20" x14ac:dyDescent="0.25">
      <c r="Q34" s="4"/>
      <c r="R34" s="4"/>
      <c r="S34" s="4"/>
      <c r="T34" s="23"/>
    </row>
    <row r="35" spans="17:20" x14ac:dyDescent="0.25">
      <c r="Q35" s="4"/>
      <c r="R35" s="4"/>
      <c r="S35" s="4"/>
      <c r="T35" s="22"/>
    </row>
    <row r="36" spans="17:20" x14ac:dyDescent="0.25">
      <c r="Q36" s="4"/>
      <c r="R36" s="21"/>
      <c r="S36" s="23"/>
      <c r="T36" s="4"/>
    </row>
    <row r="37" spans="17:20" x14ac:dyDescent="0.25">
      <c r="Q37" s="4"/>
      <c r="R37" s="21"/>
      <c r="S37" s="23"/>
      <c r="T37" s="4"/>
    </row>
    <row r="38" spans="17:20" x14ac:dyDescent="0.25">
      <c r="Q38" s="4"/>
      <c r="R38" s="21"/>
      <c r="S38" s="23"/>
      <c r="T38" s="4"/>
    </row>
    <row r="39" spans="17:20" x14ac:dyDescent="0.25">
      <c r="Q39" s="4"/>
      <c r="R39" s="25"/>
      <c r="S39" s="23"/>
      <c r="T39" s="4"/>
    </row>
    <row r="40" spans="17:20" x14ac:dyDescent="0.25">
      <c r="Q40" s="4"/>
      <c r="R40" s="25"/>
      <c r="S40" s="23"/>
      <c r="T40" s="4"/>
    </row>
    <row r="41" spans="17:20" x14ac:dyDescent="0.25">
      <c r="Q41" s="4"/>
      <c r="R41" s="21"/>
      <c r="S41" s="23"/>
      <c r="T41" s="4"/>
    </row>
    <row r="42" spans="17:20" x14ac:dyDescent="0.25">
      <c r="Q42" s="24"/>
      <c r="R42" s="4"/>
      <c r="S42" s="4"/>
      <c r="T42" s="4"/>
    </row>
    <row r="43" spans="17:20" x14ac:dyDescent="0.25">
      <c r="Q43" s="15"/>
      <c r="R43" s="4"/>
      <c r="S43" s="4"/>
      <c r="T43" s="4"/>
    </row>
    <row r="44" spans="17:20" x14ac:dyDescent="0.25">
      <c r="Q44" s="15"/>
      <c r="R44" s="4"/>
      <c r="S44" s="4"/>
      <c r="T44" s="4"/>
    </row>
    <row r="45" spans="17:20" x14ac:dyDescent="0.25">
      <c r="Q45" s="15"/>
      <c r="R45" s="4"/>
      <c r="S45" s="4"/>
      <c r="T45" s="4"/>
    </row>
  </sheetData>
  <mergeCells count="5">
    <mergeCell ref="M4:S4"/>
    <mergeCell ref="T4:Z4"/>
    <mergeCell ref="D1:J1"/>
    <mergeCell ref="B2:C2"/>
    <mergeCell ref="D4:L4"/>
  </mergeCells>
  <pageMargins left="0.7" right="0.7" top="0.75" bottom="0.75" header="0.3" footer="0.3"/>
  <pageSetup paperSize="17" scale="73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workbookViewId="0">
      <selection activeCell="L21" sqref="L21"/>
    </sheetView>
  </sheetViews>
  <sheetFormatPr defaultColWidth="10.28515625" defaultRowHeight="15" x14ac:dyDescent="0.25"/>
  <cols>
    <col min="2" max="2" width="26.7109375" bestFit="1" customWidth="1"/>
    <col min="3" max="7" width="10.28515625" style="3"/>
    <col min="8" max="8" width="12.42578125" style="3" bestFit="1" customWidth="1"/>
    <col min="9" max="9" width="21.140625" style="3" bestFit="1" customWidth="1"/>
    <col min="10" max="26" width="10.28515625" style="3"/>
  </cols>
  <sheetData>
    <row r="1" spans="1:30" x14ac:dyDescent="0.25">
      <c r="B1" s="90" t="s">
        <v>4</v>
      </c>
      <c r="C1" s="91"/>
      <c r="D1" s="147" t="s">
        <v>5</v>
      </c>
      <c r="E1" s="148"/>
      <c r="F1"/>
      <c r="G1" s="38" t="s">
        <v>40</v>
      </c>
      <c r="H1"/>
      <c r="I1" s="4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30" x14ac:dyDescent="0.25">
      <c r="B2" s="182" t="s">
        <v>54</v>
      </c>
      <c r="C2" s="183"/>
      <c r="D2" s="9">
        <f>SUM(D6:D29)</f>
        <v>1375</v>
      </c>
      <c r="E2" s="9">
        <f t="shared" ref="E2" si="0">SUM(E6:E29)</f>
        <v>1963</v>
      </c>
      <c r="F2"/>
      <c r="G2" s="9">
        <f>SUM(F5:F29)</f>
        <v>3338</v>
      </c>
      <c r="H2"/>
      <c r="I2" s="4"/>
      <c r="J2" s="4"/>
      <c r="K2" s="4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30" x14ac:dyDescent="0.25">
      <c r="A3" s="6"/>
      <c r="C3"/>
      <c r="D3" s="37" t="s">
        <v>14</v>
      </c>
      <c r="E3" s="37" t="s">
        <v>14</v>
      </c>
      <c r="F3"/>
      <c r="G3" s="37" t="s">
        <v>14</v>
      </c>
      <c r="H3"/>
      <c r="I3" s="4"/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30" s="4" customFormat="1" x14ac:dyDescent="0.25">
      <c r="A4" s="13"/>
      <c r="B4"/>
      <c r="C4"/>
      <c r="D4" s="190" t="s">
        <v>53</v>
      </c>
      <c r="E4" s="191"/>
      <c r="F4" s="191"/>
      <c r="G4" s="191"/>
      <c r="H4" s="105" t="s">
        <v>1</v>
      </c>
      <c r="I4" s="107" t="s">
        <v>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45" x14ac:dyDescent="0.25">
      <c r="B5" s="109" t="s">
        <v>32</v>
      </c>
      <c r="C5" s="131" t="s">
        <v>38</v>
      </c>
      <c r="D5" s="56" t="s">
        <v>52</v>
      </c>
      <c r="E5" s="56" t="s">
        <v>22</v>
      </c>
      <c r="F5" s="57" t="s">
        <v>25</v>
      </c>
      <c r="G5" s="57" t="s">
        <v>33</v>
      </c>
      <c r="H5" s="106" t="s">
        <v>52</v>
      </c>
      <c r="I5" s="108" t="s">
        <v>52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30" x14ac:dyDescent="0.25">
      <c r="B6" s="99">
        <v>42608</v>
      </c>
      <c r="C6" s="93">
        <v>-2</v>
      </c>
      <c r="D6" s="111">
        <v>11</v>
      </c>
      <c r="E6" s="92">
        <v>1</v>
      </c>
      <c r="F6" s="111">
        <f t="shared" ref="F6:F29" si="1">SUM(D6:E6)</f>
        <v>12</v>
      </c>
      <c r="G6" s="111">
        <f>SUM(F6:$F$29)</f>
        <v>3338</v>
      </c>
      <c r="H6" s="132">
        <v>0.72729999999999995</v>
      </c>
      <c r="I6" s="163">
        <v>2.7777777777777778E-4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30" x14ac:dyDescent="0.25">
      <c r="B7" s="100">
        <v>42601</v>
      </c>
      <c r="C7" s="94">
        <v>-1</v>
      </c>
      <c r="D7" s="112">
        <v>29</v>
      </c>
      <c r="E7" s="45">
        <v>9</v>
      </c>
      <c r="F7" s="112">
        <f t="shared" si="1"/>
        <v>38</v>
      </c>
      <c r="G7" s="112">
        <f>SUM(F7:$F$29)</f>
        <v>3326</v>
      </c>
      <c r="H7" s="133">
        <v>0.89659999999999995</v>
      </c>
      <c r="I7" s="164">
        <v>6.9444444444444444E-5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30" x14ac:dyDescent="0.25">
      <c r="B8" s="101">
        <v>42592</v>
      </c>
      <c r="C8" s="96">
        <v>0</v>
      </c>
      <c r="D8" s="113">
        <v>171</v>
      </c>
      <c r="E8" s="95">
        <v>346</v>
      </c>
      <c r="F8" s="113">
        <f t="shared" si="1"/>
        <v>517</v>
      </c>
      <c r="G8" s="113">
        <f>SUM(F8:$F$29)</f>
        <v>3288</v>
      </c>
      <c r="H8" s="134">
        <v>0.37430000000000002</v>
      </c>
      <c r="I8" s="165">
        <v>1.3310185185185185E-3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30" x14ac:dyDescent="0.25">
      <c r="B9" s="100">
        <v>42587</v>
      </c>
      <c r="C9" s="94">
        <v>1</v>
      </c>
      <c r="D9" s="112">
        <v>153</v>
      </c>
      <c r="E9" s="45">
        <v>157</v>
      </c>
      <c r="F9" s="112">
        <f t="shared" si="1"/>
        <v>310</v>
      </c>
      <c r="G9" s="112">
        <f>SUM(F9:$F$29)</f>
        <v>2771</v>
      </c>
      <c r="H9" s="133">
        <v>0.52939999999999998</v>
      </c>
      <c r="I9" s="164">
        <v>1.2384259259259258E-3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30" x14ac:dyDescent="0.25">
      <c r="B10" s="102">
        <f t="shared" ref="B10:B29" si="2">B9-7</f>
        <v>42580</v>
      </c>
      <c r="C10" s="98">
        <v>2</v>
      </c>
      <c r="D10" s="114">
        <v>84</v>
      </c>
      <c r="E10" s="97">
        <v>0</v>
      </c>
      <c r="F10" s="114">
        <f t="shared" si="1"/>
        <v>84</v>
      </c>
      <c r="G10" s="114">
        <f>SUM(F10:$F$29)</f>
        <v>2461</v>
      </c>
      <c r="H10" s="135">
        <v>0.41670000000000001</v>
      </c>
      <c r="I10" s="165">
        <v>1.2037037037037038E-3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30" x14ac:dyDescent="0.25">
      <c r="B11" s="100">
        <f t="shared" si="2"/>
        <v>42573</v>
      </c>
      <c r="C11" s="94">
        <v>3</v>
      </c>
      <c r="D11" s="112">
        <v>282</v>
      </c>
      <c r="E11" s="45">
        <v>128</v>
      </c>
      <c r="F11" s="112">
        <f t="shared" si="1"/>
        <v>410</v>
      </c>
      <c r="G11" s="112">
        <f>SUM(F11:$F$29)</f>
        <v>2377</v>
      </c>
      <c r="H11" s="133">
        <v>0.43969999999999998</v>
      </c>
      <c r="I11" s="164">
        <v>2.2569444444444447E-3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30" x14ac:dyDescent="0.25">
      <c r="B12" s="102">
        <f t="shared" si="2"/>
        <v>42566</v>
      </c>
      <c r="C12" s="98">
        <v>4</v>
      </c>
      <c r="D12" s="114">
        <v>129</v>
      </c>
      <c r="E12" s="97">
        <v>88</v>
      </c>
      <c r="F12" s="114">
        <f t="shared" si="1"/>
        <v>217</v>
      </c>
      <c r="G12" s="114">
        <f>SUM(F12:$F$29)</f>
        <v>1967</v>
      </c>
      <c r="H12" s="135">
        <v>0.37209999999999999</v>
      </c>
      <c r="I12" s="165">
        <v>1.8055555555555557E-3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30" x14ac:dyDescent="0.25">
      <c r="B13" s="100">
        <f t="shared" si="2"/>
        <v>42559</v>
      </c>
      <c r="C13" s="94">
        <v>5</v>
      </c>
      <c r="D13" s="112">
        <v>28</v>
      </c>
      <c r="E13" s="45">
        <v>0</v>
      </c>
      <c r="F13" s="112">
        <f t="shared" si="1"/>
        <v>28</v>
      </c>
      <c r="G13" s="112">
        <f>SUM(F13:$F$29)</f>
        <v>1750</v>
      </c>
      <c r="H13" s="133">
        <v>0.35709999999999997</v>
      </c>
      <c r="I13" s="164">
        <v>1.3078703703703705E-3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30" x14ac:dyDescent="0.25">
      <c r="B14" s="102">
        <f t="shared" si="2"/>
        <v>42552</v>
      </c>
      <c r="C14" s="98">
        <v>6</v>
      </c>
      <c r="D14" s="114">
        <v>178</v>
      </c>
      <c r="E14" s="97">
        <v>190</v>
      </c>
      <c r="F14" s="114">
        <f t="shared" si="1"/>
        <v>368</v>
      </c>
      <c r="G14" s="114">
        <f>SUM(F14:$F$29)</f>
        <v>1722</v>
      </c>
      <c r="H14" s="135">
        <v>0.42130000000000001</v>
      </c>
      <c r="I14" s="165">
        <v>1.5393518518518519E-3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30" x14ac:dyDescent="0.25">
      <c r="B15" s="100">
        <f t="shared" si="2"/>
        <v>42545</v>
      </c>
      <c r="C15" s="94">
        <v>7</v>
      </c>
      <c r="D15" s="112">
        <v>310</v>
      </c>
      <c r="E15" s="45">
        <v>172</v>
      </c>
      <c r="F15" s="112">
        <f t="shared" si="1"/>
        <v>482</v>
      </c>
      <c r="G15" s="112">
        <f>SUM(F15:$F$29)</f>
        <v>1354</v>
      </c>
      <c r="H15" s="133">
        <v>0.33229999999999998</v>
      </c>
      <c r="I15" s="164">
        <v>2.0138888888888888E-3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30" x14ac:dyDescent="0.25">
      <c r="B16" s="102">
        <f t="shared" si="2"/>
        <v>42538</v>
      </c>
      <c r="C16" s="98">
        <v>8</v>
      </c>
      <c r="D16" s="114">
        <v>0</v>
      </c>
      <c r="E16" s="97">
        <v>0</v>
      </c>
      <c r="F16" s="114">
        <f t="shared" si="1"/>
        <v>0</v>
      </c>
      <c r="G16" s="114">
        <f>SUM(F16:$F$29)</f>
        <v>872</v>
      </c>
      <c r="H16" s="135">
        <v>0</v>
      </c>
      <c r="I16" s="165"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x14ac:dyDescent="0.25">
      <c r="B17" s="100">
        <f t="shared" si="2"/>
        <v>42531</v>
      </c>
      <c r="C17" s="94">
        <v>9</v>
      </c>
      <c r="D17" s="112">
        <v>0</v>
      </c>
      <c r="E17" s="45">
        <v>0</v>
      </c>
      <c r="F17" s="112">
        <f t="shared" si="1"/>
        <v>0</v>
      </c>
      <c r="G17" s="112">
        <f>SUM(F17:$F$29)</f>
        <v>872</v>
      </c>
      <c r="H17" s="133">
        <v>0</v>
      </c>
      <c r="I17" s="164"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x14ac:dyDescent="0.25">
      <c r="B18" s="102">
        <f t="shared" si="2"/>
        <v>42524</v>
      </c>
      <c r="C18" s="98">
        <v>10</v>
      </c>
      <c r="D18" s="114">
        <v>0</v>
      </c>
      <c r="E18" s="97">
        <v>0</v>
      </c>
      <c r="F18" s="114">
        <f t="shared" si="1"/>
        <v>0</v>
      </c>
      <c r="G18" s="114">
        <f>SUM(F18:$F$29)</f>
        <v>872</v>
      </c>
      <c r="H18" s="135">
        <v>0</v>
      </c>
      <c r="I18" s="165"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x14ac:dyDescent="0.25">
      <c r="B19" s="100">
        <f t="shared" si="2"/>
        <v>42517</v>
      </c>
      <c r="C19" s="94">
        <v>11</v>
      </c>
      <c r="D19" s="112">
        <v>0</v>
      </c>
      <c r="E19" s="45">
        <v>872</v>
      </c>
      <c r="F19" s="112">
        <f t="shared" si="1"/>
        <v>872</v>
      </c>
      <c r="G19" s="112">
        <f>SUM(F19:$F$29)</f>
        <v>872</v>
      </c>
      <c r="H19" s="133">
        <v>0</v>
      </c>
      <c r="I19" s="164"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x14ac:dyDescent="0.25">
      <c r="B20" s="102">
        <f t="shared" si="2"/>
        <v>42510</v>
      </c>
      <c r="C20" s="98">
        <v>12</v>
      </c>
      <c r="D20" s="114">
        <v>0</v>
      </c>
      <c r="E20" s="97">
        <v>0</v>
      </c>
      <c r="F20" s="114">
        <f t="shared" si="1"/>
        <v>0</v>
      </c>
      <c r="G20" s="114">
        <f>SUM(F20:$F$29)</f>
        <v>0</v>
      </c>
      <c r="H20" s="135">
        <v>0</v>
      </c>
      <c r="I20" s="165">
        <v>0</v>
      </c>
      <c r="J20"/>
      <c r="K20" s="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x14ac:dyDescent="0.25">
      <c r="B21" s="100">
        <f t="shared" si="2"/>
        <v>42503</v>
      </c>
      <c r="C21" s="94">
        <v>13</v>
      </c>
      <c r="D21" s="112">
        <v>0</v>
      </c>
      <c r="E21" s="45">
        <v>0</v>
      </c>
      <c r="F21" s="112">
        <f t="shared" si="1"/>
        <v>0</v>
      </c>
      <c r="G21" s="112">
        <f>SUM(F21:$F$29)</f>
        <v>0</v>
      </c>
      <c r="H21" s="133">
        <v>0</v>
      </c>
      <c r="I21" s="164">
        <v>0</v>
      </c>
      <c r="J21"/>
      <c r="K21" s="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x14ac:dyDescent="0.25">
      <c r="B22" s="102">
        <f t="shared" si="2"/>
        <v>42496</v>
      </c>
      <c r="C22" s="98">
        <v>14</v>
      </c>
      <c r="D22" s="114">
        <v>0</v>
      </c>
      <c r="E22" s="97">
        <v>0</v>
      </c>
      <c r="F22" s="114">
        <f t="shared" si="1"/>
        <v>0</v>
      </c>
      <c r="G22" s="114">
        <f>SUM(F22:$F$29)</f>
        <v>0</v>
      </c>
      <c r="H22" s="135">
        <v>0</v>
      </c>
      <c r="I22" s="165">
        <v>0</v>
      </c>
      <c r="J22"/>
      <c r="K22" s="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x14ac:dyDescent="0.25">
      <c r="B23" s="100">
        <f t="shared" si="2"/>
        <v>42489</v>
      </c>
      <c r="C23" s="94">
        <v>15</v>
      </c>
      <c r="D23" s="112">
        <v>0</v>
      </c>
      <c r="E23" s="45">
        <v>0</v>
      </c>
      <c r="F23" s="112">
        <f t="shared" si="1"/>
        <v>0</v>
      </c>
      <c r="G23" s="112">
        <f>SUM(F23:$F$29)</f>
        <v>0</v>
      </c>
      <c r="H23" s="133">
        <v>0</v>
      </c>
      <c r="I23" s="164">
        <v>0</v>
      </c>
      <c r="J23"/>
      <c r="K23" s="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x14ac:dyDescent="0.25">
      <c r="B24" s="102">
        <f t="shared" si="2"/>
        <v>42482</v>
      </c>
      <c r="C24" s="98">
        <v>16</v>
      </c>
      <c r="D24" s="114">
        <v>0</v>
      </c>
      <c r="E24" s="97">
        <v>0</v>
      </c>
      <c r="F24" s="114">
        <f t="shared" si="1"/>
        <v>0</v>
      </c>
      <c r="G24" s="114">
        <f>SUM(F24:$F$29)</f>
        <v>0</v>
      </c>
      <c r="H24" s="135">
        <v>0</v>
      </c>
      <c r="I24" s="165">
        <v>0</v>
      </c>
      <c r="J24"/>
      <c r="K24" s="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x14ac:dyDescent="0.25">
      <c r="B25" s="100">
        <f t="shared" si="2"/>
        <v>42475</v>
      </c>
      <c r="C25" s="94">
        <v>17</v>
      </c>
      <c r="D25" s="112">
        <v>0</v>
      </c>
      <c r="E25" s="45">
        <v>0</v>
      </c>
      <c r="F25" s="112">
        <f t="shared" si="1"/>
        <v>0</v>
      </c>
      <c r="G25" s="112">
        <f>SUM(F25:$F$29)</f>
        <v>0</v>
      </c>
      <c r="H25" s="133">
        <v>0</v>
      </c>
      <c r="I25" s="164">
        <v>0</v>
      </c>
      <c r="J25"/>
      <c r="K25" s="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x14ac:dyDescent="0.25">
      <c r="B26" s="102">
        <f t="shared" si="2"/>
        <v>42468</v>
      </c>
      <c r="C26" s="98">
        <v>18</v>
      </c>
      <c r="D26" s="114">
        <v>0</v>
      </c>
      <c r="E26" s="97">
        <v>0</v>
      </c>
      <c r="F26" s="114">
        <f t="shared" si="1"/>
        <v>0</v>
      </c>
      <c r="G26" s="114">
        <f>SUM(F26:$F$29)</f>
        <v>0</v>
      </c>
      <c r="H26" s="135">
        <v>0</v>
      </c>
      <c r="I26" s="165">
        <v>0</v>
      </c>
      <c r="J26"/>
      <c r="K26" s="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x14ac:dyDescent="0.25">
      <c r="B27" s="100">
        <f t="shared" si="2"/>
        <v>42461</v>
      </c>
      <c r="C27" s="94">
        <v>19</v>
      </c>
      <c r="D27" s="112">
        <v>0</v>
      </c>
      <c r="E27" s="45">
        <v>0</v>
      </c>
      <c r="F27" s="112">
        <f t="shared" si="1"/>
        <v>0</v>
      </c>
      <c r="G27" s="112">
        <f>SUM(F27:$F$29)</f>
        <v>0</v>
      </c>
      <c r="H27" s="133">
        <v>0</v>
      </c>
      <c r="I27" s="164">
        <v>0</v>
      </c>
      <c r="J27"/>
      <c r="K27" s="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x14ac:dyDescent="0.25">
      <c r="B28" s="102">
        <f t="shared" si="2"/>
        <v>42454</v>
      </c>
      <c r="C28" s="98">
        <v>20</v>
      </c>
      <c r="D28" s="114">
        <v>0</v>
      </c>
      <c r="E28" s="97">
        <v>0</v>
      </c>
      <c r="F28" s="114">
        <f t="shared" si="1"/>
        <v>0</v>
      </c>
      <c r="G28" s="114">
        <f>SUM(F28:$F$29)</f>
        <v>0</v>
      </c>
      <c r="H28" s="135">
        <v>0</v>
      </c>
      <c r="I28" s="165">
        <v>0</v>
      </c>
      <c r="J28"/>
      <c r="K28" s="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x14ac:dyDescent="0.25">
      <c r="B29" s="103">
        <f t="shared" si="2"/>
        <v>42447</v>
      </c>
      <c r="C29" s="110">
        <v>21</v>
      </c>
      <c r="D29" s="115">
        <v>0</v>
      </c>
      <c r="E29" s="104">
        <v>0</v>
      </c>
      <c r="F29" s="115">
        <f t="shared" si="1"/>
        <v>0</v>
      </c>
      <c r="G29" s="115">
        <v>0</v>
      </c>
      <c r="H29" s="136">
        <v>0</v>
      </c>
      <c r="I29" s="166">
        <v>0</v>
      </c>
      <c r="J29"/>
      <c r="K29" s="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s="4" customFormat="1" x14ac:dyDescent="0.25"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s="4" customFormat="1" x14ac:dyDescent="0.25">
      <c r="B46" s="1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s="4" customFormat="1" x14ac:dyDescent="0.25">
      <c r="B47" s="1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x14ac:dyDescent="0.25">
      <c r="B48" s="2"/>
    </row>
    <row r="49" spans="2:26" s="4" customFormat="1" x14ac:dyDescent="0.25"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s="14" customFormat="1" x14ac:dyDescent="0.25">
      <c r="B50" s="1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2:26" s="4" customFormat="1" x14ac:dyDescent="0.25">
      <c r="B51" s="1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s="4" customFormat="1" x14ac:dyDescent="0.25">
      <c r="B52" s="1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s="4" customFormat="1" x14ac:dyDescent="0.25">
      <c r="B53" s="1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s="4" customFormat="1" x14ac:dyDescent="0.25">
      <c r="B54" s="1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s="4" customFormat="1" x14ac:dyDescent="0.25">
      <c r="B55" s="1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x14ac:dyDescent="0.25">
      <c r="B56" s="1"/>
    </row>
    <row r="57" spans="2:26" x14ac:dyDescent="0.25">
      <c r="B57" s="1"/>
    </row>
    <row r="58" spans="2:26" s="14" customFormat="1" x14ac:dyDescent="0.25">
      <c r="B58" s="1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2:26" s="4" customFormat="1" x14ac:dyDescent="0.25">
      <c r="B59" s="1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s="4" customFormat="1" x14ac:dyDescent="0.25">
      <c r="B60" s="1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s="4" customFormat="1" x14ac:dyDescent="0.25">
      <c r="B61" s="1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s="4" customFormat="1" x14ac:dyDescent="0.25"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s="4" customFormat="1" x14ac:dyDescent="0.25">
      <c r="B63" s="1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</sheetData>
  <mergeCells count="2">
    <mergeCell ref="B2:C2"/>
    <mergeCell ref="D4:G4"/>
  </mergeCells>
  <pageMargins left="0.7" right="0.7" top="0.75" bottom="0.75" header="0.3" footer="0.3"/>
  <pageSetup paperSize="1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"/>
  <sheetViews>
    <sheetView zoomScaleNormal="100" workbookViewId="0">
      <selection activeCell="G31" sqref="G31"/>
    </sheetView>
  </sheetViews>
  <sheetFormatPr defaultColWidth="9.28515625" defaultRowHeight="15" x14ac:dyDescent="0.25"/>
  <cols>
    <col min="2" max="2" width="26.7109375" bestFit="1" customWidth="1"/>
    <col min="4" max="4" width="13" customWidth="1"/>
    <col min="5" max="5" width="12.42578125" customWidth="1"/>
    <col min="6" max="6" width="12.140625" customWidth="1"/>
    <col min="7" max="7" width="13.5703125" customWidth="1"/>
    <col min="8" max="8" width="15.5703125" customWidth="1"/>
    <col min="9" max="9" width="14.42578125" customWidth="1"/>
    <col min="10" max="10" width="13.28515625" customWidth="1"/>
    <col min="11" max="11" width="11.85546875" customWidth="1"/>
    <col min="16" max="16" width="13.7109375" customWidth="1"/>
    <col min="24" max="24" width="12" customWidth="1"/>
  </cols>
  <sheetData>
    <row r="1" spans="1:31" x14ac:dyDescent="0.25">
      <c r="B1" s="90" t="s">
        <v>4</v>
      </c>
      <c r="C1" s="91"/>
      <c r="D1" s="195" t="s">
        <v>61</v>
      </c>
      <c r="E1" s="195"/>
      <c r="F1" s="4"/>
      <c r="G1" s="38" t="s">
        <v>40</v>
      </c>
      <c r="H1" s="4"/>
      <c r="I1" s="4"/>
      <c r="J1" s="4"/>
      <c r="K1" s="4"/>
    </row>
    <row r="2" spans="1:31" x14ac:dyDescent="0.25">
      <c r="B2" s="182" t="s">
        <v>55</v>
      </c>
      <c r="C2" s="183"/>
      <c r="D2" s="9">
        <f>SUM(D6:D29)</f>
        <v>104</v>
      </c>
      <c r="E2" s="9">
        <f>SUM(E6:E29)</f>
        <v>601</v>
      </c>
      <c r="F2" s="4"/>
      <c r="G2" s="9">
        <f>SUM(F6:F29)</f>
        <v>705</v>
      </c>
      <c r="H2" s="4"/>
      <c r="I2" s="4"/>
      <c r="J2" s="4"/>
      <c r="K2" s="4"/>
    </row>
    <row r="3" spans="1:31" x14ac:dyDescent="0.25">
      <c r="A3" s="6"/>
      <c r="D3" s="37" t="s">
        <v>14</v>
      </c>
      <c r="E3" s="37" t="s">
        <v>14</v>
      </c>
      <c r="F3" s="4"/>
      <c r="G3" s="37" t="s">
        <v>14</v>
      </c>
      <c r="H3" s="4"/>
      <c r="I3" s="4"/>
      <c r="J3" s="4"/>
      <c r="K3" s="4"/>
    </row>
    <row r="4" spans="1:31" s="4" customFormat="1" x14ac:dyDescent="0.25">
      <c r="A4" s="13"/>
      <c r="B4"/>
      <c r="C4"/>
      <c r="D4" s="190" t="s">
        <v>58</v>
      </c>
      <c r="E4" s="191"/>
      <c r="F4" s="191"/>
      <c r="G4" s="191"/>
      <c r="H4" s="192" t="s">
        <v>1</v>
      </c>
      <c r="I4" s="192"/>
      <c r="J4" s="197" t="s">
        <v>2</v>
      </c>
      <c r="K4" s="19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ht="45" x14ac:dyDescent="0.25">
      <c r="B5" s="156" t="s">
        <v>32</v>
      </c>
      <c r="C5" s="157" t="s">
        <v>38</v>
      </c>
      <c r="D5" s="56" t="s">
        <v>56</v>
      </c>
      <c r="E5" s="56" t="s">
        <v>57</v>
      </c>
      <c r="F5" s="57" t="s">
        <v>25</v>
      </c>
      <c r="G5" s="57" t="s">
        <v>33</v>
      </c>
      <c r="H5" s="106" t="s">
        <v>56</v>
      </c>
      <c r="I5" s="106" t="s">
        <v>57</v>
      </c>
      <c r="J5" s="108" t="s">
        <v>56</v>
      </c>
      <c r="K5" s="108" t="s">
        <v>57</v>
      </c>
    </row>
    <row r="6" spans="1:31" x14ac:dyDescent="0.25">
      <c r="B6" s="99">
        <v>42608</v>
      </c>
      <c r="C6" s="93">
        <v>-2</v>
      </c>
      <c r="D6" s="111">
        <v>0</v>
      </c>
      <c r="E6" s="92">
        <v>20</v>
      </c>
      <c r="F6" s="158">
        <f>SUM(D6:E6)</f>
        <v>20</v>
      </c>
      <c r="G6" s="149">
        <f>SUM(F6:$F$29)</f>
        <v>705</v>
      </c>
      <c r="H6" s="132">
        <v>0</v>
      </c>
      <c r="I6" s="121">
        <v>0.25</v>
      </c>
      <c r="J6" s="137">
        <v>0</v>
      </c>
      <c r="K6" s="142">
        <v>3.2986111111111111E-3</v>
      </c>
    </row>
    <row r="7" spans="1:31" x14ac:dyDescent="0.25">
      <c r="B7" s="100">
        <v>42601</v>
      </c>
      <c r="C7" s="94">
        <v>-1</v>
      </c>
      <c r="D7" s="112">
        <v>4</v>
      </c>
      <c r="E7" s="45">
        <v>67</v>
      </c>
      <c r="F7" s="159">
        <f t="shared" ref="F7:F29" si="0">SUM(D7:E7)</f>
        <v>71</v>
      </c>
      <c r="G7" s="150">
        <f>SUM(F7:$F$29)</f>
        <v>685</v>
      </c>
      <c r="H7" s="133">
        <v>0.75</v>
      </c>
      <c r="I7" s="122">
        <v>0.28360000000000002</v>
      </c>
      <c r="J7" s="138">
        <v>1.1574074074074073E-4</v>
      </c>
      <c r="K7" s="143">
        <v>2.5347222222222221E-3</v>
      </c>
    </row>
    <row r="8" spans="1:31" x14ac:dyDescent="0.25">
      <c r="B8" s="101">
        <v>42592</v>
      </c>
      <c r="C8" s="96">
        <v>0</v>
      </c>
      <c r="D8" s="113">
        <v>8</v>
      </c>
      <c r="E8" s="95">
        <v>100</v>
      </c>
      <c r="F8" s="160">
        <f t="shared" si="0"/>
        <v>108</v>
      </c>
      <c r="G8" s="151">
        <f>SUM(F8:$F$29)</f>
        <v>614</v>
      </c>
      <c r="H8" s="134">
        <v>0.625</v>
      </c>
      <c r="I8" s="123">
        <v>0.34</v>
      </c>
      <c r="J8" s="139">
        <v>2.0949074074074073E-3</v>
      </c>
      <c r="K8" s="144">
        <v>2.0833333333333333E-3</v>
      </c>
    </row>
    <row r="9" spans="1:31" x14ac:dyDescent="0.25">
      <c r="B9" s="100">
        <v>42587</v>
      </c>
      <c r="C9" s="94">
        <v>1</v>
      </c>
      <c r="D9" s="112">
        <v>62</v>
      </c>
      <c r="E9" s="45">
        <v>48</v>
      </c>
      <c r="F9" s="159">
        <f t="shared" si="0"/>
        <v>110</v>
      </c>
      <c r="G9" s="150">
        <f>SUM(F9:$F$29)</f>
        <v>506</v>
      </c>
      <c r="H9" s="133">
        <v>0.6129</v>
      </c>
      <c r="I9" s="122">
        <v>0.45829999999999999</v>
      </c>
      <c r="J9" s="138">
        <v>4.3981481481481481E-4</v>
      </c>
      <c r="K9" s="143">
        <v>2.7546296296296294E-3</v>
      </c>
    </row>
    <row r="10" spans="1:31" x14ac:dyDescent="0.25">
      <c r="B10" s="102">
        <f t="shared" ref="B10:B29" si="1">B9-7</f>
        <v>42580</v>
      </c>
      <c r="C10" s="98">
        <v>2</v>
      </c>
      <c r="D10" s="114">
        <v>5</v>
      </c>
      <c r="E10" s="97">
        <v>74</v>
      </c>
      <c r="F10" s="161">
        <f t="shared" si="0"/>
        <v>79</v>
      </c>
      <c r="G10" s="152">
        <f>SUM(F10:$F$29)</f>
        <v>396</v>
      </c>
      <c r="H10" s="135">
        <v>0.4</v>
      </c>
      <c r="I10" s="124">
        <v>0.35139999999999999</v>
      </c>
      <c r="J10" s="140">
        <v>1.2962962962962963E-3</v>
      </c>
      <c r="K10" s="145">
        <v>1.5624999999999999E-3</v>
      </c>
    </row>
    <row r="11" spans="1:31" x14ac:dyDescent="0.25">
      <c r="B11" s="100">
        <f t="shared" si="1"/>
        <v>42573</v>
      </c>
      <c r="C11" s="94">
        <v>3</v>
      </c>
      <c r="D11" s="112">
        <v>25</v>
      </c>
      <c r="E11" s="45">
        <v>87</v>
      </c>
      <c r="F11" s="159">
        <f t="shared" si="0"/>
        <v>112</v>
      </c>
      <c r="G11" s="150">
        <f>SUM(F11:$F$29)</f>
        <v>317</v>
      </c>
      <c r="H11" s="133">
        <v>0.52</v>
      </c>
      <c r="I11" s="122">
        <v>0.40229999999999999</v>
      </c>
      <c r="J11" s="138">
        <v>1.6782407407407406E-3</v>
      </c>
      <c r="K11" s="143">
        <v>3.0555555555555557E-3</v>
      </c>
    </row>
    <row r="12" spans="1:31" x14ac:dyDescent="0.25">
      <c r="B12" s="102">
        <f t="shared" si="1"/>
        <v>42566</v>
      </c>
      <c r="C12" s="98">
        <v>4</v>
      </c>
      <c r="D12" s="114">
        <v>0</v>
      </c>
      <c r="E12" s="97">
        <v>129</v>
      </c>
      <c r="F12" s="161">
        <f t="shared" si="0"/>
        <v>129</v>
      </c>
      <c r="G12" s="152">
        <f>SUM(F12:$F$29)</f>
        <v>205</v>
      </c>
      <c r="H12" s="135">
        <v>0</v>
      </c>
      <c r="I12" s="124">
        <v>0.48060000000000003</v>
      </c>
      <c r="J12" s="140">
        <v>0</v>
      </c>
      <c r="K12" s="145">
        <v>1.4467592592592594E-3</v>
      </c>
    </row>
    <row r="13" spans="1:31" x14ac:dyDescent="0.25">
      <c r="B13" s="100">
        <f t="shared" si="1"/>
        <v>42559</v>
      </c>
      <c r="C13" s="94">
        <v>5</v>
      </c>
      <c r="D13" s="112">
        <v>0</v>
      </c>
      <c r="E13" s="45">
        <v>36</v>
      </c>
      <c r="F13" s="159">
        <f t="shared" si="0"/>
        <v>36</v>
      </c>
      <c r="G13" s="150">
        <f>SUM(F13:$F$29)</f>
        <v>76</v>
      </c>
      <c r="H13" s="133">
        <v>0</v>
      </c>
      <c r="I13" s="122">
        <v>0.27779999999999999</v>
      </c>
      <c r="J13" s="138">
        <v>0</v>
      </c>
      <c r="K13" s="143">
        <v>1.8750000000000001E-3</v>
      </c>
    </row>
    <row r="14" spans="1:31" x14ac:dyDescent="0.25">
      <c r="B14" s="102">
        <f t="shared" si="1"/>
        <v>42552</v>
      </c>
      <c r="C14" s="98">
        <v>6</v>
      </c>
      <c r="D14" s="114">
        <v>0</v>
      </c>
      <c r="E14" s="97">
        <v>39</v>
      </c>
      <c r="F14" s="161">
        <f t="shared" si="0"/>
        <v>39</v>
      </c>
      <c r="G14" s="152">
        <f>SUM(F14:$F$29)</f>
        <v>40</v>
      </c>
      <c r="H14" s="135">
        <v>0</v>
      </c>
      <c r="I14" s="124">
        <v>0.43590000000000001</v>
      </c>
      <c r="J14" s="140">
        <v>0</v>
      </c>
      <c r="K14" s="145">
        <v>2.6620370370370374E-3</v>
      </c>
    </row>
    <row r="15" spans="1:31" x14ac:dyDescent="0.25">
      <c r="B15" s="100">
        <f t="shared" si="1"/>
        <v>42545</v>
      </c>
      <c r="C15" s="94">
        <v>7</v>
      </c>
      <c r="D15" s="112">
        <v>0</v>
      </c>
      <c r="E15" s="45">
        <v>0</v>
      </c>
      <c r="F15" s="159">
        <f t="shared" si="0"/>
        <v>0</v>
      </c>
      <c r="G15" s="150">
        <f>SUM(F15:$F$29)</f>
        <v>1</v>
      </c>
      <c r="H15" s="133">
        <v>0</v>
      </c>
      <c r="I15" s="122">
        <v>0</v>
      </c>
      <c r="J15" s="138">
        <v>0</v>
      </c>
      <c r="K15" s="143">
        <v>0</v>
      </c>
    </row>
    <row r="16" spans="1:31" x14ac:dyDescent="0.25">
      <c r="B16" s="102">
        <f t="shared" si="1"/>
        <v>42538</v>
      </c>
      <c r="C16" s="98">
        <v>8</v>
      </c>
      <c r="D16" s="114">
        <v>0</v>
      </c>
      <c r="E16" s="97">
        <v>1</v>
      </c>
      <c r="F16" s="161">
        <f t="shared" si="0"/>
        <v>1</v>
      </c>
      <c r="G16" s="152">
        <f>SUM(F16:$F$29)</f>
        <v>1</v>
      </c>
      <c r="H16" s="135">
        <v>0</v>
      </c>
      <c r="I16" s="124">
        <v>1</v>
      </c>
      <c r="J16" s="140">
        <v>0</v>
      </c>
      <c r="K16" s="145">
        <v>0</v>
      </c>
    </row>
    <row r="17" spans="1:29" x14ac:dyDescent="0.25">
      <c r="B17" s="100">
        <f t="shared" si="1"/>
        <v>42531</v>
      </c>
      <c r="C17" s="94">
        <v>9</v>
      </c>
      <c r="D17" s="112">
        <v>0</v>
      </c>
      <c r="E17" s="45">
        <v>0</v>
      </c>
      <c r="F17" s="159">
        <f t="shared" si="0"/>
        <v>0</v>
      </c>
      <c r="G17" s="150">
        <f>SUM(F17:$F$29)</f>
        <v>0</v>
      </c>
      <c r="H17" s="133">
        <v>0</v>
      </c>
      <c r="I17" s="122">
        <v>0</v>
      </c>
      <c r="J17" s="138">
        <v>0</v>
      </c>
      <c r="K17" s="143">
        <v>0</v>
      </c>
    </row>
    <row r="18" spans="1:29" x14ac:dyDescent="0.25">
      <c r="B18" s="102">
        <f t="shared" si="1"/>
        <v>42524</v>
      </c>
      <c r="C18" s="98">
        <v>10</v>
      </c>
      <c r="D18" s="114">
        <v>0</v>
      </c>
      <c r="E18" s="97">
        <v>0</v>
      </c>
      <c r="F18" s="161">
        <f t="shared" si="0"/>
        <v>0</v>
      </c>
      <c r="G18" s="152">
        <f>SUM(F18:$F$29)</f>
        <v>0</v>
      </c>
      <c r="H18" s="135">
        <v>0</v>
      </c>
      <c r="I18" s="124">
        <v>0</v>
      </c>
      <c r="J18" s="140">
        <v>0</v>
      </c>
      <c r="K18" s="145">
        <v>0</v>
      </c>
    </row>
    <row r="19" spans="1:29" x14ac:dyDescent="0.25">
      <c r="B19" s="100">
        <f t="shared" si="1"/>
        <v>42517</v>
      </c>
      <c r="C19" s="94">
        <v>11</v>
      </c>
      <c r="D19" s="112">
        <v>0</v>
      </c>
      <c r="E19" s="45">
        <v>0</v>
      </c>
      <c r="F19" s="159">
        <f t="shared" si="0"/>
        <v>0</v>
      </c>
      <c r="G19" s="150">
        <f>SUM(F19:$F$29)</f>
        <v>0</v>
      </c>
      <c r="H19" s="133">
        <v>0</v>
      </c>
      <c r="I19" s="122">
        <v>0</v>
      </c>
      <c r="J19" s="138">
        <v>0</v>
      </c>
      <c r="K19" s="143">
        <v>0</v>
      </c>
    </row>
    <row r="20" spans="1:29" x14ac:dyDescent="0.25">
      <c r="B20" s="102">
        <f t="shared" si="1"/>
        <v>42510</v>
      </c>
      <c r="C20" s="98">
        <v>12</v>
      </c>
      <c r="D20" s="114">
        <v>0</v>
      </c>
      <c r="E20" s="97">
        <v>0</v>
      </c>
      <c r="F20" s="161">
        <f t="shared" si="0"/>
        <v>0</v>
      </c>
      <c r="G20" s="152">
        <f>SUM(F20:$F$29)</f>
        <v>0</v>
      </c>
      <c r="H20" s="135">
        <v>0</v>
      </c>
      <c r="I20" s="124">
        <v>0</v>
      </c>
      <c r="J20" s="140">
        <v>0</v>
      </c>
      <c r="K20" s="145">
        <v>0</v>
      </c>
    </row>
    <row r="21" spans="1:29" x14ac:dyDescent="0.25">
      <c r="B21" s="100">
        <f t="shared" si="1"/>
        <v>42503</v>
      </c>
      <c r="C21" s="94">
        <v>13</v>
      </c>
      <c r="D21" s="112">
        <v>0</v>
      </c>
      <c r="E21" s="45">
        <v>0</v>
      </c>
      <c r="F21" s="159">
        <f t="shared" si="0"/>
        <v>0</v>
      </c>
      <c r="G21" s="150">
        <f>SUM(F21:$F$29)</f>
        <v>0</v>
      </c>
      <c r="H21" s="133">
        <v>0</v>
      </c>
      <c r="I21" s="122">
        <v>0</v>
      </c>
      <c r="J21" s="138">
        <v>0</v>
      </c>
      <c r="K21" s="143">
        <v>0</v>
      </c>
    </row>
    <row r="22" spans="1:29" x14ac:dyDescent="0.25">
      <c r="B22" s="102">
        <f t="shared" si="1"/>
        <v>42496</v>
      </c>
      <c r="C22" s="98">
        <v>14</v>
      </c>
      <c r="D22" s="114">
        <v>0</v>
      </c>
      <c r="E22" s="97">
        <v>0</v>
      </c>
      <c r="F22" s="161">
        <f t="shared" si="0"/>
        <v>0</v>
      </c>
      <c r="G22" s="152">
        <f>SUM(F22:$F$29)</f>
        <v>0</v>
      </c>
      <c r="H22" s="135">
        <v>0</v>
      </c>
      <c r="I22" s="124">
        <v>0</v>
      </c>
      <c r="J22" s="140">
        <v>0</v>
      </c>
      <c r="K22" s="145">
        <v>0</v>
      </c>
    </row>
    <row r="23" spans="1:29" x14ac:dyDescent="0.25">
      <c r="B23" s="100">
        <f t="shared" si="1"/>
        <v>42489</v>
      </c>
      <c r="C23" s="94">
        <v>15</v>
      </c>
      <c r="D23" s="112">
        <v>0</v>
      </c>
      <c r="E23" s="45">
        <v>0</v>
      </c>
      <c r="F23" s="159">
        <f t="shared" si="0"/>
        <v>0</v>
      </c>
      <c r="G23" s="150">
        <f>SUM(F23:$F$29)</f>
        <v>0</v>
      </c>
      <c r="H23" s="133">
        <v>0</v>
      </c>
      <c r="I23" s="122">
        <v>0</v>
      </c>
      <c r="J23" s="138">
        <v>0</v>
      </c>
      <c r="K23" s="143">
        <v>0</v>
      </c>
    </row>
    <row r="24" spans="1:29" x14ac:dyDescent="0.25">
      <c r="B24" s="102">
        <f t="shared" si="1"/>
        <v>42482</v>
      </c>
      <c r="C24" s="98">
        <v>16</v>
      </c>
      <c r="D24" s="114">
        <v>0</v>
      </c>
      <c r="E24" s="97">
        <v>0</v>
      </c>
      <c r="F24" s="161">
        <f t="shared" si="0"/>
        <v>0</v>
      </c>
      <c r="G24" s="152">
        <f>SUM(F24:$F$29)</f>
        <v>0</v>
      </c>
      <c r="H24" s="135">
        <v>0</v>
      </c>
      <c r="I24" s="124">
        <v>0</v>
      </c>
      <c r="J24" s="140">
        <v>0</v>
      </c>
      <c r="K24" s="145">
        <v>0</v>
      </c>
    </row>
    <row r="25" spans="1:29" x14ac:dyDescent="0.25">
      <c r="B25" s="100">
        <f t="shared" si="1"/>
        <v>42475</v>
      </c>
      <c r="C25" s="94">
        <v>17</v>
      </c>
      <c r="D25" s="112">
        <v>0</v>
      </c>
      <c r="E25" s="45">
        <v>0</v>
      </c>
      <c r="F25" s="159">
        <f t="shared" si="0"/>
        <v>0</v>
      </c>
      <c r="G25" s="150">
        <f>SUM(F25:$F$29)</f>
        <v>0</v>
      </c>
      <c r="H25" s="133">
        <v>0</v>
      </c>
      <c r="I25" s="122">
        <v>0</v>
      </c>
      <c r="J25" s="138">
        <v>0</v>
      </c>
      <c r="K25" s="143">
        <v>0</v>
      </c>
    </row>
    <row r="26" spans="1:29" x14ac:dyDescent="0.25">
      <c r="B26" s="102">
        <f t="shared" si="1"/>
        <v>42468</v>
      </c>
      <c r="C26" s="98">
        <v>18</v>
      </c>
      <c r="D26" s="114">
        <v>0</v>
      </c>
      <c r="E26" s="97">
        <v>0</v>
      </c>
      <c r="F26" s="161">
        <f t="shared" si="0"/>
        <v>0</v>
      </c>
      <c r="G26" s="152">
        <f>SUM(F26:$F$29)</f>
        <v>0</v>
      </c>
      <c r="H26" s="135">
        <v>0</v>
      </c>
      <c r="I26" s="124">
        <v>0</v>
      </c>
      <c r="J26" s="140">
        <v>0</v>
      </c>
      <c r="K26" s="145">
        <v>0</v>
      </c>
    </row>
    <row r="27" spans="1:29" x14ac:dyDescent="0.25">
      <c r="B27" s="100">
        <f t="shared" si="1"/>
        <v>42461</v>
      </c>
      <c r="C27" s="94">
        <v>19</v>
      </c>
      <c r="D27" s="112">
        <v>0</v>
      </c>
      <c r="E27" s="45">
        <v>0</v>
      </c>
      <c r="F27" s="159">
        <f t="shared" si="0"/>
        <v>0</v>
      </c>
      <c r="G27" s="150">
        <f>SUM(F27:$F$29)</f>
        <v>0</v>
      </c>
      <c r="H27" s="133">
        <v>0</v>
      </c>
      <c r="I27" s="122">
        <v>0</v>
      </c>
      <c r="J27" s="138">
        <v>0</v>
      </c>
      <c r="K27" s="143">
        <v>0</v>
      </c>
    </row>
    <row r="28" spans="1:29" x14ac:dyDescent="0.25">
      <c r="B28" s="102">
        <f t="shared" si="1"/>
        <v>42454</v>
      </c>
      <c r="C28" s="98">
        <v>20</v>
      </c>
      <c r="D28" s="114">
        <v>0</v>
      </c>
      <c r="E28" s="97">
        <v>0</v>
      </c>
      <c r="F28" s="161">
        <f t="shared" si="0"/>
        <v>0</v>
      </c>
      <c r="G28" s="152">
        <f>SUM(F28:$F$29)</f>
        <v>0</v>
      </c>
      <c r="H28" s="135">
        <v>0</v>
      </c>
      <c r="I28" s="124">
        <v>0</v>
      </c>
      <c r="J28" s="140">
        <v>0</v>
      </c>
      <c r="K28" s="145">
        <v>0</v>
      </c>
    </row>
    <row r="29" spans="1:29" x14ac:dyDescent="0.25">
      <c r="B29" s="103">
        <f t="shared" si="1"/>
        <v>42447</v>
      </c>
      <c r="C29" s="110">
        <v>21</v>
      </c>
      <c r="D29" s="115">
        <v>0</v>
      </c>
      <c r="E29" s="104">
        <v>0</v>
      </c>
      <c r="F29" s="162">
        <f t="shared" si="0"/>
        <v>0</v>
      </c>
      <c r="G29" s="153"/>
      <c r="H29" s="136">
        <v>0</v>
      </c>
      <c r="I29" s="125">
        <v>0</v>
      </c>
      <c r="J29" s="141">
        <v>0</v>
      </c>
      <c r="K29" s="146">
        <v>0</v>
      </c>
    </row>
    <row r="30" spans="1:29" x14ac:dyDescent="0.25">
      <c r="B30" s="167"/>
      <c r="C30" s="24"/>
      <c r="D30" s="74"/>
      <c r="E30" s="74"/>
      <c r="F30" s="74"/>
      <c r="V30" s="168"/>
      <c r="W30" s="168"/>
      <c r="X30" s="168"/>
      <c r="Y30" s="168"/>
      <c r="Z30" s="168"/>
      <c r="AA30" s="168"/>
      <c r="AB30" s="168"/>
      <c r="AC30" s="168"/>
    </row>
    <row r="31" spans="1:29" x14ac:dyDescent="0.25">
      <c r="B31" s="167"/>
      <c r="C31" s="24"/>
      <c r="D31" s="43"/>
      <c r="E31" s="43"/>
      <c r="F31" s="43"/>
      <c r="V31" s="168"/>
      <c r="W31" s="168"/>
      <c r="X31" s="168"/>
      <c r="Y31" s="168"/>
      <c r="Z31" s="168"/>
      <c r="AA31" s="168"/>
      <c r="AB31" s="168"/>
      <c r="AC31" s="168"/>
    </row>
    <row r="32" spans="1:29" x14ac:dyDescent="0.25">
      <c r="A32" s="4"/>
      <c r="B32" s="4"/>
      <c r="C32" s="4"/>
      <c r="D32" s="195" t="s">
        <v>62</v>
      </c>
      <c r="E32" s="195"/>
      <c r="F32" s="195"/>
    </row>
    <row r="33" spans="1:30" x14ac:dyDescent="0.25">
      <c r="A33" s="4"/>
      <c r="B33" s="4"/>
      <c r="C33" s="4"/>
      <c r="D33" s="9">
        <f>SUM(D37:D60)</f>
        <v>16</v>
      </c>
      <c r="E33" s="9">
        <f>SUM(E37:E60)</f>
        <v>542</v>
      </c>
      <c r="F33" s="9">
        <f>SUM(F37:F60)</f>
        <v>162</v>
      </c>
      <c r="K33" s="4"/>
    </row>
    <row r="34" spans="1:30" x14ac:dyDescent="0.25">
      <c r="A34" s="6"/>
      <c r="D34" s="37" t="s">
        <v>14</v>
      </c>
      <c r="E34" s="37" t="s">
        <v>14</v>
      </c>
      <c r="F34" s="37" t="s">
        <v>14</v>
      </c>
      <c r="G34" s="4"/>
      <c r="H34" s="4"/>
      <c r="I34" s="4"/>
      <c r="J34" s="4"/>
      <c r="K34" s="4"/>
    </row>
    <row r="35" spans="1:30" s="4" customFormat="1" x14ac:dyDescent="0.25">
      <c r="A35" s="13"/>
      <c r="B35"/>
      <c r="C35"/>
      <c r="D35" s="185" t="s">
        <v>59</v>
      </c>
      <c r="E35" s="185"/>
      <c r="F35" s="185"/>
      <c r="G35" s="196" t="s">
        <v>1</v>
      </c>
      <c r="H35" s="196"/>
      <c r="I35" s="196"/>
      <c r="J35" s="197" t="s">
        <v>2</v>
      </c>
      <c r="K35" s="197"/>
      <c r="L35" s="19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30" x14ac:dyDescent="0.25">
      <c r="B36" s="156" t="s">
        <v>32</v>
      </c>
      <c r="C36" s="157" t="s">
        <v>38</v>
      </c>
      <c r="D36" s="56" t="s">
        <v>10</v>
      </c>
      <c r="E36" s="56" t="s">
        <v>11</v>
      </c>
      <c r="F36" s="56" t="s">
        <v>3</v>
      </c>
      <c r="G36" s="106" t="s">
        <v>10</v>
      </c>
      <c r="H36" s="106" t="s">
        <v>11</v>
      </c>
      <c r="I36" s="106" t="s">
        <v>3</v>
      </c>
      <c r="J36" s="108" t="s">
        <v>10</v>
      </c>
      <c r="K36" s="108" t="s">
        <v>11</v>
      </c>
      <c r="L36" s="108" t="s">
        <v>3</v>
      </c>
    </row>
    <row r="37" spans="1:30" x14ac:dyDescent="0.25">
      <c r="B37" s="99">
        <v>42608</v>
      </c>
      <c r="C37" s="93">
        <v>-2</v>
      </c>
      <c r="D37" s="111">
        <v>0</v>
      </c>
      <c r="E37" s="92">
        <v>0</v>
      </c>
      <c r="F37" s="92">
        <v>20</v>
      </c>
      <c r="G37" s="132">
        <v>1</v>
      </c>
      <c r="H37" s="121">
        <v>0</v>
      </c>
      <c r="I37" s="121">
        <v>0.25</v>
      </c>
      <c r="J37" s="137">
        <v>0</v>
      </c>
      <c r="K37" s="126">
        <v>0</v>
      </c>
      <c r="L37" s="142">
        <v>3.2986111111111111E-3</v>
      </c>
    </row>
    <row r="38" spans="1:30" x14ac:dyDescent="0.25">
      <c r="B38" s="100">
        <v>42601</v>
      </c>
      <c r="C38" s="94">
        <v>-1</v>
      </c>
      <c r="D38" s="112">
        <v>0</v>
      </c>
      <c r="E38" s="45">
        <v>10</v>
      </c>
      <c r="F38" s="45">
        <v>61</v>
      </c>
      <c r="G38" s="133">
        <v>0</v>
      </c>
      <c r="H38" s="122">
        <v>0.5</v>
      </c>
      <c r="I38" s="122">
        <v>0.2787</v>
      </c>
      <c r="J38" s="138">
        <v>3.2407407407407406E-4</v>
      </c>
      <c r="K38" s="127">
        <v>5.185185185185185E-3</v>
      </c>
      <c r="L38" s="143">
        <v>1.9444444444444442E-3</v>
      </c>
    </row>
    <row r="39" spans="1:30" x14ac:dyDescent="0.25">
      <c r="B39" s="101">
        <v>42592</v>
      </c>
      <c r="C39" s="96">
        <v>0</v>
      </c>
      <c r="D39" s="113">
        <v>7</v>
      </c>
      <c r="E39" s="95">
        <v>27</v>
      </c>
      <c r="F39" s="95">
        <v>81</v>
      </c>
      <c r="G39" s="134">
        <v>0.42859999999999998</v>
      </c>
      <c r="H39" s="123">
        <v>0.63160000000000005</v>
      </c>
      <c r="I39" s="123">
        <v>0.27160000000000001</v>
      </c>
      <c r="J39" s="139">
        <v>9.2592592592592585E-4</v>
      </c>
      <c r="K39" s="128">
        <v>7.407407407407407E-4</v>
      </c>
      <c r="L39" s="144">
        <v>2.3958333333333336E-3</v>
      </c>
    </row>
    <row r="40" spans="1:30" x14ac:dyDescent="0.25">
      <c r="B40" s="100">
        <v>42587</v>
      </c>
      <c r="C40" s="94">
        <v>1</v>
      </c>
      <c r="D40" s="112">
        <v>9</v>
      </c>
      <c r="E40" s="45">
        <v>110</v>
      </c>
      <c r="F40" s="45">
        <v>0</v>
      </c>
      <c r="G40" s="133">
        <v>0.44400000000000001</v>
      </c>
      <c r="H40" s="122">
        <v>0.6129</v>
      </c>
      <c r="I40" s="122">
        <v>0</v>
      </c>
      <c r="J40" s="138">
        <v>2.9745370370370373E-3</v>
      </c>
      <c r="K40" s="127">
        <v>1.4583333333333334E-3</v>
      </c>
      <c r="L40" s="143">
        <v>0</v>
      </c>
    </row>
    <row r="41" spans="1:30" x14ac:dyDescent="0.25">
      <c r="B41" s="102">
        <f t="shared" ref="B41:B60" si="2">B40-7</f>
        <v>42580</v>
      </c>
      <c r="C41" s="98">
        <v>2</v>
      </c>
      <c r="D41" s="114">
        <v>0</v>
      </c>
      <c r="E41" s="97">
        <v>79</v>
      </c>
      <c r="F41" s="97">
        <v>0</v>
      </c>
      <c r="G41" s="135">
        <v>1</v>
      </c>
      <c r="H41" s="124">
        <v>0.35139999999999999</v>
      </c>
      <c r="I41" s="124">
        <v>0</v>
      </c>
      <c r="J41" s="140">
        <v>0</v>
      </c>
      <c r="K41" s="129">
        <v>1.5624999999999999E-3</v>
      </c>
      <c r="L41" s="145">
        <v>0</v>
      </c>
    </row>
    <row r="42" spans="1:30" x14ac:dyDescent="0.25">
      <c r="B42" s="100">
        <f t="shared" si="2"/>
        <v>42573</v>
      </c>
      <c r="C42" s="94">
        <v>3</v>
      </c>
      <c r="D42" s="112">
        <v>0</v>
      </c>
      <c r="E42" s="45">
        <v>112</v>
      </c>
      <c r="F42" s="45">
        <v>0</v>
      </c>
      <c r="G42" s="133">
        <v>0</v>
      </c>
      <c r="H42" s="122">
        <v>0.42859999999999998</v>
      </c>
      <c r="I42" s="122">
        <v>0</v>
      </c>
      <c r="J42" s="138">
        <v>0</v>
      </c>
      <c r="K42" s="127">
        <v>2.7546296296296294E-3</v>
      </c>
      <c r="L42" s="143">
        <v>0</v>
      </c>
    </row>
    <row r="43" spans="1:30" x14ac:dyDescent="0.25">
      <c r="B43" s="102">
        <f t="shared" si="2"/>
        <v>42566</v>
      </c>
      <c r="C43" s="98">
        <v>4</v>
      </c>
      <c r="D43" s="114">
        <v>0</v>
      </c>
      <c r="E43" s="97">
        <v>129</v>
      </c>
      <c r="F43" s="97">
        <v>0</v>
      </c>
      <c r="G43" s="135">
        <v>0</v>
      </c>
      <c r="H43" s="124">
        <v>0.48060000000000003</v>
      </c>
      <c r="I43" s="124">
        <v>0</v>
      </c>
      <c r="J43" s="140">
        <v>0</v>
      </c>
      <c r="K43" s="129">
        <v>1.4467592592592594E-3</v>
      </c>
      <c r="L43" s="145">
        <v>0</v>
      </c>
    </row>
    <row r="44" spans="1:30" x14ac:dyDescent="0.25">
      <c r="B44" s="100">
        <f t="shared" si="2"/>
        <v>42559</v>
      </c>
      <c r="C44" s="94">
        <v>5</v>
      </c>
      <c r="D44" s="112">
        <v>0</v>
      </c>
      <c r="E44" s="45">
        <v>36</v>
      </c>
      <c r="F44" s="45">
        <v>0</v>
      </c>
      <c r="G44" s="133">
        <v>0</v>
      </c>
      <c r="H44" s="122">
        <v>0.27779999999999999</v>
      </c>
      <c r="I44" s="122">
        <v>0</v>
      </c>
      <c r="J44" s="138">
        <v>0</v>
      </c>
      <c r="K44" s="127">
        <v>1.8750000000000001E-3</v>
      </c>
      <c r="L44" s="143">
        <v>0</v>
      </c>
    </row>
    <row r="45" spans="1:30" x14ac:dyDescent="0.25">
      <c r="B45" s="102">
        <f t="shared" si="2"/>
        <v>42552</v>
      </c>
      <c r="C45" s="98">
        <v>6</v>
      </c>
      <c r="D45" s="114">
        <v>0</v>
      </c>
      <c r="E45" s="97">
        <v>39</v>
      </c>
      <c r="F45" s="97">
        <v>0</v>
      </c>
      <c r="G45" s="135">
        <v>0</v>
      </c>
      <c r="H45" s="124">
        <v>0.43590000000000001</v>
      </c>
      <c r="I45" s="124">
        <v>0</v>
      </c>
      <c r="J45" s="140">
        <v>0</v>
      </c>
      <c r="K45" s="129">
        <v>2.6620370370370374E-3</v>
      </c>
      <c r="L45" s="145">
        <v>0</v>
      </c>
    </row>
    <row r="46" spans="1:30" x14ac:dyDescent="0.25">
      <c r="B46" s="100">
        <f t="shared" si="2"/>
        <v>42545</v>
      </c>
      <c r="C46" s="94">
        <v>7</v>
      </c>
      <c r="D46" s="112">
        <v>0</v>
      </c>
      <c r="E46" s="45">
        <v>0</v>
      </c>
      <c r="F46" s="45">
        <v>0</v>
      </c>
      <c r="G46" s="133">
        <v>0</v>
      </c>
      <c r="H46" s="122">
        <v>0</v>
      </c>
      <c r="I46" s="122">
        <v>0</v>
      </c>
      <c r="J46" s="138">
        <v>0</v>
      </c>
      <c r="K46" s="127">
        <v>0</v>
      </c>
      <c r="L46" s="143">
        <v>0</v>
      </c>
    </row>
    <row r="47" spans="1:30" x14ac:dyDescent="0.25">
      <c r="B47" s="102">
        <f t="shared" si="2"/>
        <v>42538</v>
      </c>
      <c r="C47" s="98">
        <v>8</v>
      </c>
      <c r="D47" s="114">
        <v>0</v>
      </c>
      <c r="E47" s="97">
        <v>0</v>
      </c>
      <c r="F47" s="97">
        <v>0</v>
      </c>
      <c r="G47" s="135">
        <v>0</v>
      </c>
      <c r="H47" s="124">
        <v>0</v>
      </c>
      <c r="I47" s="124">
        <v>0</v>
      </c>
      <c r="J47" s="140">
        <v>0</v>
      </c>
      <c r="K47" s="129">
        <v>0</v>
      </c>
      <c r="L47" s="145">
        <v>0</v>
      </c>
    </row>
    <row r="48" spans="1:30" x14ac:dyDescent="0.25">
      <c r="B48" s="100">
        <f t="shared" si="2"/>
        <v>42531</v>
      </c>
      <c r="C48" s="94">
        <v>9</v>
      </c>
      <c r="D48" s="112">
        <v>0</v>
      </c>
      <c r="E48" s="45">
        <v>0</v>
      </c>
      <c r="F48" s="45">
        <v>0</v>
      </c>
      <c r="G48" s="133">
        <v>0</v>
      </c>
      <c r="H48" s="122">
        <v>0</v>
      </c>
      <c r="I48" s="122">
        <v>0</v>
      </c>
      <c r="J48" s="138">
        <v>0</v>
      </c>
      <c r="K48" s="127">
        <v>0</v>
      </c>
      <c r="L48" s="143">
        <v>0</v>
      </c>
    </row>
    <row r="49" spans="2:20" x14ac:dyDescent="0.25">
      <c r="B49" s="102">
        <f t="shared" si="2"/>
        <v>42524</v>
      </c>
      <c r="C49" s="98">
        <v>10</v>
      </c>
      <c r="D49" s="114">
        <v>0</v>
      </c>
      <c r="E49" s="97">
        <v>0</v>
      </c>
      <c r="F49" s="97">
        <v>0</v>
      </c>
      <c r="G49" s="135">
        <v>0</v>
      </c>
      <c r="H49" s="124">
        <v>0</v>
      </c>
      <c r="I49" s="124">
        <v>0</v>
      </c>
      <c r="J49" s="140">
        <v>0</v>
      </c>
      <c r="K49" s="129">
        <v>0</v>
      </c>
      <c r="L49" s="145">
        <v>0</v>
      </c>
    </row>
    <row r="50" spans="2:20" x14ac:dyDescent="0.25">
      <c r="B50" s="100">
        <f t="shared" si="2"/>
        <v>42517</v>
      </c>
      <c r="C50" s="94">
        <v>11</v>
      </c>
      <c r="D50" s="112">
        <v>0</v>
      </c>
      <c r="E50" s="45">
        <v>0</v>
      </c>
      <c r="F50" s="45">
        <v>0</v>
      </c>
      <c r="G50" s="133">
        <v>0</v>
      </c>
      <c r="H50" s="122">
        <v>0</v>
      </c>
      <c r="I50" s="122">
        <v>0</v>
      </c>
      <c r="J50" s="138">
        <v>0</v>
      </c>
      <c r="K50" s="127">
        <v>0</v>
      </c>
      <c r="L50" s="143">
        <v>0</v>
      </c>
    </row>
    <row r="51" spans="2:20" x14ac:dyDescent="0.25">
      <c r="B51" s="102">
        <f t="shared" si="2"/>
        <v>42510</v>
      </c>
      <c r="C51" s="98">
        <v>12</v>
      </c>
      <c r="D51" s="114">
        <v>0</v>
      </c>
      <c r="E51" s="97">
        <v>0</v>
      </c>
      <c r="F51" s="97">
        <v>0</v>
      </c>
      <c r="G51" s="135">
        <v>0</v>
      </c>
      <c r="H51" s="124">
        <v>0</v>
      </c>
      <c r="I51" s="124">
        <v>0</v>
      </c>
      <c r="J51" s="140">
        <v>0</v>
      </c>
      <c r="K51" s="129">
        <v>0</v>
      </c>
      <c r="L51" s="145">
        <v>0</v>
      </c>
    </row>
    <row r="52" spans="2:20" x14ac:dyDescent="0.25">
      <c r="B52" s="100">
        <f t="shared" si="2"/>
        <v>42503</v>
      </c>
      <c r="C52" s="94">
        <v>13</v>
      </c>
      <c r="D52" s="112">
        <v>0</v>
      </c>
      <c r="E52" s="45">
        <v>0</v>
      </c>
      <c r="F52" s="45">
        <v>0</v>
      </c>
      <c r="G52" s="133">
        <v>0</v>
      </c>
      <c r="H52" s="122">
        <v>0</v>
      </c>
      <c r="I52" s="122">
        <v>0</v>
      </c>
      <c r="J52" s="138">
        <v>0</v>
      </c>
      <c r="K52" s="127">
        <v>0</v>
      </c>
      <c r="L52" s="143">
        <v>0</v>
      </c>
    </row>
    <row r="53" spans="2:20" x14ac:dyDescent="0.25">
      <c r="B53" s="102">
        <f t="shared" si="2"/>
        <v>42496</v>
      </c>
      <c r="C53" s="98">
        <v>14</v>
      </c>
      <c r="D53" s="114">
        <v>0</v>
      </c>
      <c r="E53" s="97">
        <v>0</v>
      </c>
      <c r="F53" s="97">
        <v>0</v>
      </c>
      <c r="G53" s="135">
        <v>0</v>
      </c>
      <c r="H53" s="124">
        <v>0</v>
      </c>
      <c r="I53" s="124">
        <v>0</v>
      </c>
      <c r="J53" s="140">
        <v>0</v>
      </c>
      <c r="K53" s="129">
        <v>0</v>
      </c>
      <c r="L53" s="145">
        <v>0</v>
      </c>
    </row>
    <row r="54" spans="2:20" x14ac:dyDescent="0.25">
      <c r="B54" s="100">
        <f t="shared" si="2"/>
        <v>42489</v>
      </c>
      <c r="C54" s="94">
        <v>15</v>
      </c>
      <c r="D54" s="112">
        <v>0</v>
      </c>
      <c r="E54" s="45">
        <v>0</v>
      </c>
      <c r="F54" s="45">
        <v>0</v>
      </c>
      <c r="G54" s="133">
        <v>0</v>
      </c>
      <c r="H54" s="122">
        <v>0</v>
      </c>
      <c r="I54" s="122">
        <v>0</v>
      </c>
      <c r="J54" s="138">
        <v>0</v>
      </c>
      <c r="K54" s="127">
        <v>0</v>
      </c>
      <c r="L54" s="143">
        <v>0</v>
      </c>
    </row>
    <row r="55" spans="2:20" x14ac:dyDescent="0.25">
      <c r="B55" s="102">
        <f t="shared" si="2"/>
        <v>42482</v>
      </c>
      <c r="C55" s="98">
        <v>16</v>
      </c>
      <c r="D55" s="114">
        <v>0</v>
      </c>
      <c r="E55" s="97">
        <v>0</v>
      </c>
      <c r="F55" s="97">
        <v>0</v>
      </c>
      <c r="G55" s="135">
        <v>0</v>
      </c>
      <c r="H55" s="124">
        <v>0</v>
      </c>
      <c r="I55" s="124">
        <v>0</v>
      </c>
      <c r="J55" s="140">
        <v>0</v>
      </c>
      <c r="K55" s="129">
        <v>0</v>
      </c>
      <c r="L55" s="145">
        <v>0</v>
      </c>
    </row>
    <row r="56" spans="2:20" x14ac:dyDescent="0.25">
      <c r="B56" s="100">
        <f t="shared" si="2"/>
        <v>42475</v>
      </c>
      <c r="C56" s="94">
        <v>17</v>
      </c>
      <c r="D56" s="112">
        <v>0</v>
      </c>
      <c r="E56" s="45">
        <v>0</v>
      </c>
      <c r="F56" s="45">
        <v>0</v>
      </c>
      <c r="G56" s="133">
        <v>0</v>
      </c>
      <c r="H56" s="122">
        <v>0</v>
      </c>
      <c r="I56" s="122">
        <v>0</v>
      </c>
      <c r="J56" s="138">
        <v>0</v>
      </c>
      <c r="K56" s="127">
        <v>0</v>
      </c>
      <c r="L56" s="143">
        <v>0</v>
      </c>
    </row>
    <row r="57" spans="2:20" x14ac:dyDescent="0.25">
      <c r="B57" s="102">
        <f t="shared" si="2"/>
        <v>42468</v>
      </c>
      <c r="C57" s="98">
        <v>18</v>
      </c>
      <c r="D57" s="114">
        <v>0</v>
      </c>
      <c r="E57" s="97">
        <v>0</v>
      </c>
      <c r="F57" s="97">
        <v>0</v>
      </c>
      <c r="G57" s="135">
        <v>0</v>
      </c>
      <c r="H57" s="124">
        <v>0</v>
      </c>
      <c r="I57" s="124">
        <v>0</v>
      </c>
      <c r="J57" s="140">
        <v>0</v>
      </c>
      <c r="K57" s="129">
        <v>0</v>
      </c>
      <c r="L57" s="145">
        <v>0</v>
      </c>
    </row>
    <row r="58" spans="2:20" x14ac:dyDescent="0.25">
      <c r="B58" s="100">
        <f t="shared" si="2"/>
        <v>42461</v>
      </c>
      <c r="C58" s="94">
        <v>19</v>
      </c>
      <c r="D58" s="112">
        <v>0</v>
      </c>
      <c r="E58" s="45">
        <v>0</v>
      </c>
      <c r="F58" s="45">
        <v>0</v>
      </c>
      <c r="G58" s="133">
        <v>0</v>
      </c>
      <c r="H58" s="122">
        <v>0</v>
      </c>
      <c r="I58" s="122">
        <v>0</v>
      </c>
      <c r="J58" s="138">
        <v>0</v>
      </c>
      <c r="K58" s="127">
        <v>0</v>
      </c>
      <c r="L58" s="143">
        <v>0</v>
      </c>
    </row>
    <row r="59" spans="2:20" x14ac:dyDescent="0.25">
      <c r="B59" s="102">
        <f t="shared" si="2"/>
        <v>42454</v>
      </c>
      <c r="C59" s="98">
        <v>20</v>
      </c>
      <c r="D59" s="114">
        <v>0</v>
      </c>
      <c r="E59" s="97">
        <v>0</v>
      </c>
      <c r="F59" s="97">
        <v>0</v>
      </c>
      <c r="G59" s="135">
        <v>0</v>
      </c>
      <c r="H59" s="124">
        <v>0</v>
      </c>
      <c r="I59" s="124">
        <v>0</v>
      </c>
      <c r="J59" s="140">
        <v>0</v>
      </c>
      <c r="K59" s="129">
        <v>0</v>
      </c>
      <c r="L59" s="145">
        <v>0</v>
      </c>
    </row>
    <row r="60" spans="2:20" x14ac:dyDescent="0.25">
      <c r="B60" s="103">
        <f t="shared" si="2"/>
        <v>42447</v>
      </c>
      <c r="C60" s="110">
        <v>21</v>
      </c>
      <c r="D60" s="115">
        <v>0</v>
      </c>
      <c r="E60" s="104">
        <v>0</v>
      </c>
      <c r="F60" s="104">
        <v>0</v>
      </c>
      <c r="G60" s="136">
        <v>0</v>
      </c>
      <c r="H60" s="125">
        <v>0</v>
      </c>
      <c r="I60" s="125">
        <v>0</v>
      </c>
      <c r="J60" s="141">
        <v>0</v>
      </c>
      <c r="K60" s="130">
        <v>0</v>
      </c>
      <c r="L60" s="146">
        <v>0</v>
      </c>
    </row>
    <row r="62" spans="2:20" x14ac:dyDescent="0.25">
      <c r="Q62" s="4"/>
      <c r="R62" s="25"/>
      <c r="S62" s="22"/>
      <c r="T62" s="23"/>
    </row>
    <row r="63" spans="2:20" x14ac:dyDescent="0.25">
      <c r="Q63" s="4"/>
      <c r="R63" s="4"/>
      <c r="S63" s="4"/>
      <c r="T63" s="23"/>
    </row>
    <row r="64" spans="2:20" x14ac:dyDescent="0.25">
      <c r="Q64" s="4"/>
      <c r="R64" s="4"/>
      <c r="S64" s="4"/>
      <c r="T64" s="23"/>
    </row>
    <row r="65" spans="17:20" x14ac:dyDescent="0.25">
      <c r="Q65" s="4"/>
      <c r="R65" s="4"/>
      <c r="S65" s="4"/>
      <c r="T65" s="23"/>
    </row>
    <row r="66" spans="17:20" x14ac:dyDescent="0.25">
      <c r="Q66" s="4"/>
      <c r="R66" s="4"/>
      <c r="S66" s="4"/>
      <c r="T66" s="22"/>
    </row>
    <row r="67" spans="17:20" x14ac:dyDescent="0.25">
      <c r="Q67" s="4"/>
      <c r="R67" s="21"/>
      <c r="S67" s="23"/>
      <c r="T67" s="4"/>
    </row>
    <row r="68" spans="17:20" x14ac:dyDescent="0.25">
      <c r="Q68" s="4"/>
      <c r="R68" s="21"/>
      <c r="S68" s="23"/>
      <c r="T68" s="4"/>
    </row>
    <row r="69" spans="17:20" x14ac:dyDescent="0.25">
      <c r="Q69" s="4"/>
      <c r="R69" s="21"/>
      <c r="S69" s="23"/>
      <c r="T69" s="4"/>
    </row>
    <row r="70" spans="17:20" x14ac:dyDescent="0.25">
      <c r="Q70" s="4"/>
      <c r="R70" s="25"/>
      <c r="S70" s="23"/>
      <c r="T70" s="4"/>
    </row>
    <row r="71" spans="17:20" x14ac:dyDescent="0.25">
      <c r="Q71" s="4"/>
      <c r="R71" s="25"/>
      <c r="S71" s="23"/>
      <c r="T71" s="4"/>
    </row>
    <row r="72" spans="17:20" x14ac:dyDescent="0.25">
      <c r="Q72" s="4"/>
      <c r="R72" s="21"/>
      <c r="S72" s="23"/>
      <c r="T72" s="4"/>
    </row>
    <row r="73" spans="17:20" x14ac:dyDescent="0.25">
      <c r="Q73" s="24"/>
      <c r="R73" s="4"/>
      <c r="S73" s="4"/>
      <c r="T73" s="4"/>
    </row>
    <row r="74" spans="17:20" x14ac:dyDescent="0.25">
      <c r="Q74" s="15"/>
      <c r="R74" s="4"/>
      <c r="S74" s="4"/>
      <c r="T74" s="4"/>
    </row>
    <row r="75" spans="17:20" x14ac:dyDescent="0.25">
      <c r="Q75" s="15"/>
      <c r="R75" s="4"/>
      <c r="S75" s="4"/>
      <c r="T75" s="4"/>
    </row>
    <row r="76" spans="17:20" x14ac:dyDescent="0.25">
      <c r="Q76" s="15"/>
      <c r="R76" s="4"/>
      <c r="S76" s="4"/>
      <c r="T76" s="4"/>
    </row>
  </sheetData>
  <mergeCells count="9">
    <mergeCell ref="B2:C2"/>
    <mergeCell ref="D1:E1"/>
    <mergeCell ref="D35:F35"/>
    <mergeCell ref="G35:I35"/>
    <mergeCell ref="J35:L35"/>
    <mergeCell ref="D32:F32"/>
    <mergeCell ref="D4:G4"/>
    <mergeCell ref="H4:I4"/>
    <mergeCell ref="J4:K4"/>
  </mergeCells>
  <pageMargins left="0.7" right="0.7" top="0.75" bottom="0.75" header="0.3" footer="0.3"/>
  <pageSetup paperSize="17" scale="95" fitToHeight="0" orientation="landscape" horizontalDpi="1200" verticalDpi="1200" r:id="rId1"/>
  <rowBreaks count="1" manualBreakCount="1">
    <brk id="3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Normal="100" workbookViewId="0">
      <selection activeCell="R14" sqref="R14"/>
    </sheetView>
  </sheetViews>
  <sheetFormatPr defaultColWidth="10.28515625" defaultRowHeight="15" x14ac:dyDescent="0.25"/>
  <cols>
    <col min="1" max="1" width="6.28515625" customWidth="1"/>
    <col min="2" max="2" width="26.7109375" bestFit="1" customWidth="1"/>
    <col min="3" max="3" width="12.42578125" customWidth="1"/>
    <col min="8" max="8" width="14.7109375" bestFit="1" customWidth="1"/>
  </cols>
  <sheetData>
    <row r="1" spans="1:30" x14ac:dyDescent="0.25">
      <c r="B1" s="90" t="s">
        <v>4</v>
      </c>
      <c r="C1" s="91"/>
      <c r="D1" s="187" t="s">
        <v>5</v>
      </c>
      <c r="E1" s="188"/>
      <c r="F1" s="189"/>
      <c r="G1" s="4"/>
      <c r="H1" s="38" t="s">
        <v>40</v>
      </c>
      <c r="I1" s="4"/>
      <c r="J1" s="4"/>
      <c r="K1" s="4"/>
    </row>
    <row r="2" spans="1:30" x14ac:dyDescent="0.25">
      <c r="B2" s="182" t="s">
        <v>63</v>
      </c>
      <c r="C2" s="183"/>
      <c r="D2" s="9">
        <f>SUM(D6:D29)</f>
        <v>0</v>
      </c>
      <c r="E2" s="9">
        <f t="shared" ref="E2:F2" si="0">SUM(E6:E29)</f>
        <v>0</v>
      </c>
      <c r="F2" s="9">
        <f t="shared" si="0"/>
        <v>0</v>
      </c>
      <c r="G2" s="4"/>
      <c r="H2" s="9">
        <f>SUM(G5:G28)</f>
        <v>0</v>
      </c>
      <c r="I2" s="4"/>
      <c r="J2" s="4"/>
      <c r="K2" s="4"/>
    </row>
    <row r="3" spans="1:30" x14ac:dyDescent="0.25">
      <c r="A3" s="6"/>
      <c r="D3" s="37" t="s">
        <v>14</v>
      </c>
      <c r="E3" s="37" t="s">
        <v>14</v>
      </c>
      <c r="F3" s="37" t="s">
        <v>14</v>
      </c>
      <c r="G3" s="4"/>
      <c r="H3" s="37" t="s">
        <v>14</v>
      </c>
      <c r="I3" s="4"/>
      <c r="J3" s="4"/>
      <c r="K3" s="4"/>
    </row>
    <row r="4" spans="1:30" s="4" customFormat="1" x14ac:dyDescent="0.25">
      <c r="A4" s="13"/>
      <c r="B4"/>
      <c r="C4"/>
      <c r="D4" s="190" t="s">
        <v>67</v>
      </c>
      <c r="E4" s="191"/>
      <c r="F4" s="191"/>
      <c r="G4" s="191"/>
      <c r="H4" s="191"/>
      <c r="I4" s="192" t="s">
        <v>1</v>
      </c>
      <c r="J4" s="192"/>
      <c r="K4" s="192"/>
      <c r="L4" s="193" t="s">
        <v>2</v>
      </c>
      <c r="M4" s="193"/>
      <c r="N4" s="19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30" x14ac:dyDescent="0.25">
      <c r="B5" s="109" t="s">
        <v>32</v>
      </c>
      <c r="C5" s="131" t="s">
        <v>38</v>
      </c>
      <c r="D5" s="56" t="s">
        <v>64</v>
      </c>
      <c r="E5" s="56" t="s">
        <v>65</v>
      </c>
      <c r="F5" s="56" t="s">
        <v>66</v>
      </c>
      <c r="G5" s="57" t="s">
        <v>25</v>
      </c>
      <c r="H5" s="57" t="s">
        <v>33</v>
      </c>
      <c r="I5" s="106" t="s">
        <v>64</v>
      </c>
      <c r="J5" s="106" t="s">
        <v>65</v>
      </c>
      <c r="K5" s="106" t="s">
        <v>66</v>
      </c>
      <c r="L5" s="108" t="s">
        <v>64</v>
      </c>
      <c r="M5" s="108" t="s">
        <v>65</v>
      </c>
      <c r="N5" s="108" t="s">
        <v>66</v>
      </c>
    </row>
    <row r="6" spans="1:30" x14ac:dyDescent="0.25">
      <c r="B6" s="99">
        <v>42608</v>
      </c>
      <c r="C6" s="93">
        <v>-2</v>
      </c>
      <c r="D6" s="111"/>
      <c r="E6" s="92"/>
      <c r="F6" s="92"/>
      <c r="G6" s="111"/>
      <c r="H6" s="111"/>
      <c r="I6" s="132"/>
      <c r="J6" s="121"/>
      <c r="K6" s="121"/>
      <c r="L6" s="137"/>
      <c r="M6" s="126"/>
      <c r="N6" s="142"/>
      <c r="P6" s="4"/>
      <c r="Q6" s="25"/>
      <c r="R6" s="22"/>
    </row>
    <row r="7" spans="1:30" x14ac:dyDescent="0.25">
      <c r="B7" s="100">
        <v>42601</v>
      </c>
      <c r="C7" s="94">
        <v>-1</v>
      </c>
      <c r="D7" s="112"/>
      <c r="E7" s="45"/>
      <c r="F7" s="45"/>
      <c r="G7" s="112"/>
      <c r="H7" s="112"/>
      <c r="I7" s="133"/>
      <c r="J7" s="122"/>
      <c r="K7" s="122"/>
      <c r="L7" s="138"/>
      <c r="M7" s="127"/>
      <c r="N7" s="143"/>
      <c r="P7" s="4"/>
      <c r="Q7" s="4"/>
      <c r="R7" s="4"/>
    </row>
    <row r="8" spans="1:30" x14ac:dyDescent="0.25">
      <c r="B8" s="101">
        <v>42592</v>
      </c>
      <c r="C8" s="96">
        <v>0</v>
      </c>
      <c r="D8" s="113"/>
      <c r="E8" s="95"/>
      <c r="F8" s="95"/>
      <c r="G8" s="113"/>
      <c r="H8" s="113"/>
      <c r="I8" s="134"/>
      <c r="J8" s="123"/>
      <c r="K8" s="123"/>
      <c r="L8" s="139"/>
      <c r="M8" s="128"/>
      <c r="N8" s="144"/>
      <c r="P8" s="4"/>
      <c r="Q8" s="25"/>
      <c r="R8" s="22"/>
    </row>
    <row r="9" spans="1:30" x14ac:dyDescent="0.25">
      <c r="B9" s="100">
        <v>42587</v>
      </c>
      <c r="C9" s="94">
        <v>1</v>
      </c>
      <c r="D9" s="112"/>
      <c r="E9" s="45"/>
      <c r="F9" s="45"/>
      <c r="G9" s="112"/>
      <c r="H9" s="112"/>
      <c r="I9" s="133"/>
      <c r="J9" s="122"/>
      <c r="K9" s="122"/>
      <c r="L9" s="138"/>
      <c r="M9" s="127"/>
      <c r="N9" s="143"/>
      <c r="P9" s="4"/>
      <c r="Q9" s="4"/>
      <c r="R9" s="4"/>
    </row>
    <row r="10" spans="1:30" x14ac:dyDescent="0.25">
      <c r="B10" s="102">
        <f t="shared" ref="B10:B29" si="1">B9-7</f>
        <v>42580</v>
      </c>
      <c r="C10" s="98">
        <v>2</v>
      </c>
      <c r="D10" s="114"/>
      <c r="E10" s="97"/>
      <c r="F10" s="97"/>
      <c r="G10" s="114"/>
      <c r="H10" s="114"/>
      <c r="I10" s="135"/>
      <c r="J10" s="124"/>
      <c r="K10" s="124"/>
      <c r="L10" s="140"/>
      <c r="M10" s="129"/>
      <c r="N10" s="145"/>
      <c r="P10" s="4"/>
      <c r="Q10" s="25"/>
      <c r="R10" s="22"/>
    </row>
    <row r="11" spans="1:30" x14ac:dyDescent="0.25">
      <c r="B11" s="100">
        <f t="shared" si="1"/>
        <v>42573</v>
      </c>
      <c r="C11" s="94">
        <v>3</v>
      </c>
      <c r="D11" s="112"/>
      <c r="E11" s="45"/>
      <c r="F11" s="45"/>
      <c r="G11" s="112"/>
      <c r="H11" s="112"/>
      <c r="I11" s="133"/>
      <c r="J11" s="122"/>
      <c r="K11" s="122"/>
      <c r="L11" s="138"/>
      <c r="M11" s="127"/>
      <c r="N11" s="143"/>
      <c r="P11" s="4"/>
      <c r="Q11" s="4"/>
      <c r="R11" s="4"/>
    </row>
    <row r="12" spans="1:30" x14ac:dyDescent="0.25">
      <c r="B12" s="102">
        <f t="shared" si="1"/>
        <v>42566</v>
      </c>
      <c r="C12" s="98">
        <v>4</v>
      </c>
      <c r="D12" s="114"/>
      <c r="E12" s="97"/>
      <c r="F12" s="97"/>
      <c r="G12" s="114"/>
      <c r="H12" s="114"/>
      <c r="I12" s="135"/>
      <c r="J12" s="124"/>
      <c r="K12" s="124"/>
      <c r="L12" s="140"/>
      <c r="M12" s="129"/>
      <c r="N12" s="145"/>
      <c r="P12" s="4"/>
      <c r="Q12" s="4"/>
      <c r="R12" s="4"/>
    </row>
    <row r="13" spans="1:30" x14ac:dyDescent="0.25">
      <c r="B13" s="100">
        <f t="shared" si="1"/>
        <v>42559</v>
      </c>
      <c r="C13" s="94">
        <v>5</v>
      </c>
      <c r="D13" s="112"/>
      <c r="E13" s="45"/>
      <c r="F13" s="45"/>
      <c r="G13" s="112"/>
      <c r="H13" s="112"/>
      <c r="I13" s="133"/>
      <c r="J13" s="122"/>
      <c r="K13" s="122"/>
      <c r="L13" s="138"/>
      <c r="M13" s="127"/>
      <c r="N13" s="143"/>
      <c r="P13" s="4"/>
      <c r="Q13" s="4"/>
      <c r="R13" s="4"/>
    </row>
    <row r="14" spans="1:30" x14ac:dyDescent="0.25">
      <c r="B14" s="102">
        <f t="shared" si="1"/>
        <v>42552</v>
      </c>
      <c r="C14" s="98">
        <v>6</v>
      </c>
      <c r="D14" s="114"/>
      <c r="E14" s="97"/>
      <c r="F14" s="97"/>
      <c r="G14" s="114"/>
      <c r="H14" s="114"/>
      <c r="I14" s="135"/>
      <c r="J14" s="124"/>
      <c r="K14" s="124"/>
      <c r="L14" s="140"/>
      <c r="M14" s="129"/>
      <c r="N14" s="145"/>
      <c r="P14" s="4"/>
      <c r="Q14" s="25"/>
      <c r="R14" s="22"/>
    </row>
    <row r="15" spans="1:30" x14ac:dyDescent="0.25">
      <c r="B15" s="100">
        <f t="shared" si="1"/>
        <v>42545</v>
      </c>
      <c r="C15" s="94">
        <v>7</v>
      </c>
      <c r="D15" s="112"/>
      <c r="E15" s="45"/>
      <c r="F15" s="45"/>
      <c r="G15" s="112"/>
      <c r="H15" s="112"/>
      <c r="I15" s="133"/>
      <c r="J15" s="122"/>
      <c r="K15" s="122"/>
      <c r="L15" s="138"/>
      <c r="M15" s="127"/>
      <c r="N15" s="143"/>
      <c r="P15" s="4"/>
      <c r="Q15" s="4"/>
      <c r="R15" s="22"/>
    </row>
    <row r="16" spans="1:30" x14ac:dyDescent="0.25">
      <c r="B16" s="102">
        <f t="shared" si="1"/>
        <v>42538</v>
      </c>
      <c r="C16" s="98">
        <v>8</v>
      </c>
      <c r="D16" s="114"/>
      <c r="E16" s="97"/>
      <c r="F16" s="97"/>
      <c r="G16" s="114"/>
      <c r="H16" s="114"/>
      <c r="I16" s="135"/>
      <c r="J16" s="124"/>
      <c r="K16" s="124"/>
      <c r="L16" s="140"/>
      <c r="M16" s="129"/>
      <c r="N16" s="145"/>
    </row>
    <row r="17" spans="2:14" x14ac:dyDescent="0.25">
      <c r="B17" s="100">
        <f t="shared" si="1"/>
        <v>42531</v>
      </c>
      <c r="C17" s="94">
        <v>9</v>
      </c>
      <c r="D17" s="112"/>
      <c r="E17" s="45"/>
      <c r="F17" s="45"/>
      <c r="G17" s="112"/>
      <c r="H17" s="112"/>
      <c r="I17" s="133"/>
      <c r="J17" s="122"/>
      <c r="K17" s="122"/>
      <c r="L17" s="138"/>
      <c r="M17" s="127"/>
      <c r="N17" s="143"/>
    </row>
    <row r="18" spans="2:14" x14ac:dyDescent="0.25">
      <c r="B18" s="102">
        <f t="shared" si="1"/>
        <v>42524</v>
      </c>
      <c r="C18" s="98">
        <v>10</v>
      </c>
      <c r="D18" s="114"/>
      <c r="E18" s="97"/>
      <c r="F18" s="97"/>
      <c r="G18" s="114"/>
      <c r="H18" s="114"/>
      <c r="I18" s="135"/>
      <c r="J18" s="124"/>
      <c r="K18" s="124"/>
      <c r="L18" s="140"/>
      <c r="M18" s="129"/>
      <c r="N18" s="145"/>
    </row>
    <row r="19" spans="2:14" x14ac:dyDescent="0.25">
      <c r="B19" s="100">
        <f t="shared" si="1"/>
        <v>42517</v>
      </c>
      <c r="C19" s="94">
        <v>11</v>
      </c>
      <c r="D19" s="112"/>
      <c r="E19" s="45"/>
      <c r="F19" s="45"/>
      <c r="G19" s="112"/>
      <c r="H19" s="112"/>
      <c r="I19" s="133"/>
      <c r="J19" s="122"/>
      <c r="K19" s="122"/>
      <c r="L19" s="138"/>
      <c r="M19" s="127"/>
      <c r="N19" s="143"/>
    </row>
    <row r="20" spans="2:14" x14ac:dyDescent="0.25">
      <c r="B20" s="102">
        <f t="shared" si="1"/>
        <v>42510</v>
      </c>
      <c r="C20" s="98">
        <v>12</v>
      </c>
      <c r="D20" s="114"/>
      <c r="E20" s="97"/>
      <c r="F20" s="97"/>
      <c r="G20" s="114"/>
      <c r="H20" s="114"/>
      <c r="I20" s="135"/>
      <c r="J20" s="124"/>
      <c r="K20" s="124"/>
      <c r="L20" s="140"/>
      <c r="M20" s="129"/>
      <c r="N20" s="145"/>
    </row>
    <row r="21" spans="2:14" x14ac:dyDescent="0.25">
      <c r="B21" s="100">
        <f t="shared" si="1"/>
        <v>42503</v>
      </c>
      <c r="C21" s="94">
        <v>13</v>
      </c>
      <c r="D21" s="112"/>
      <c r="E21" s="45"/>
      <c r="F21" s="45"/>
      <c r="G21" s="112"/>
      <c r="H21" s="112"/>
      <c r="I21" s="133"/>
      <c r="J21" s="122"/>
      <c r="K21" s="122"/>
      <c r="L21" s="138"/>
      <c r="M21" s="127"/>
      <c r="N21" s="143"/>
    </row>
    <row r="22" spans="2:14" x14ac:dyDescent="0.25">
      <c r="B22" s="102">
        <f t="shared" si="1"/>
        <v>42496</v>
      </c>
      <c r="C22" s="98">
        <v>14</v>
      </c>
      <c r="D22" s="114"/>
      <c r="E22" s="97"/>
      <c r="F22" s="97"/>
      <c r="G22" s="114"/>
      <c r="H22" s="114"/>
      <c r="I22" s="135"/>
      <c r="J22" s="124"/>
      <c r="K22" s="124"/>
      <c r="L22" s="140"/>
      <c r="M22" s="129"/>
      <c r="N22" s="145"/>
    </row>
    <row r="23" spans="2:14" x14ac:dyDescent="0.25">
      <c r="B23" s="100">
        <f t="shared" si="1"/>
        <v>42489</v>
      </c>
      <c r="C23" s="94">
        <v>15</v>
      </c>
      <c r="D23" s="112"/>
      <c r="E23" s="45"/>
      <c r="F23" s="45"/>
      <c r="G23" s="112"/>
      <c r="H23" s="112"/>
      <c r="I23" s="133"/>
      <c r="J23" s="122"/>
      <c r="K23" s="122"/>
      <c r="L23" s="138"/>
      <c r="M23" s="127"/>
      <c r="N23" s="143"/>
    </row>
    <row r="24" spans="2:14" x14ac:dyDescent="0.25">
      <c r="B24" s="102">
        <f t="shared" si="1"/>
        <v>42482</v>
      </c>
      <c r="C24" s="98">
        <v>16</v>
      </c>
      <c r="D24" s="114"/>
      <c r="E24" s="97"/>
      <c r="F24" s="97"/>
      <c r="G24" s="114"/>
      <c r="H24" s="114"/>
      <c r="I24" s="135"/>
      <c r="J24" s="124"/>
      <c r="K24" s="124"/>
      <c r="L24" s="140"/>
      <c r="M24" s="129"/>
      <c r="N24" s="145"/>
    </row>
    <row r="25" spans="2:14" x14ac:dyDescent="0.25">
      <c r="B25" s="100">
        <f t="shared" si="1"/>
        <v>42475</v>
      </c>
      <c r="C25" s="94">
        <v>17</v>
      </c>
      <c r="D25" s="112"/>
      <c r="E25" s="45"/>
      <c r="F25" s="45"/>
      <c r="G25" s="112"/>
      <c r="H25" s="112"/>
      <c r="I25" s="133"/>
      <c r="J25" s="122"/>
      <c r="K25" s="122"/>
      <c r="L25" s="138"/>
      <c r="M25" s="127"/>
      <c r="N25" s="143"/>
    </row>
    <row r="26" spans="2:14" x14ac:dyDescent="0.25">
      <c r="B26" s="102">
        <f t="shared" si="1"/>
        <v>42468</v>
      </c>
      <c r="C26" s="98">
        <v>18</v>
      </c>
      <c r="D26" s="114"/>
      <c r="E26" s="97"/>
      <c r="F26" s="97"/>
      <c r="G26" s="114"/>
      <c r="H26" s="114"/>
      <c r="I26" s="135"/>
      <c r="J26" s="124"/>
      <c r="K26" s="124"/>
      <c r="L26" s="140"/>
      <c r="M26" s="129"/>
      <c r="N26" s="145"/>
    </row>
    <row r="27" spans="2:14" x14ac:dyDescent="0.25">
      <c r="B27" s="100">
        <f t="shared" si="1"/>
        <v>42461</v>
      </c>
      <c r="C27" s="94">
        <v>19</v>
      </c>
      <c r="D27" s="112"/>
      <c r="E27" s="45"/>
      <c r="F27" s="45"/>
      <c r="G27" s="112"/>
      <c r="H27" s="112"/>
      <c r="I27" s="133"/>
      <c r="J27" s="122"/>
      <c r="K27" s="122"/>
      <c r="L27" s="138"/>
      <c r="M27" s="127"/>
      <c r="N27" s="143"/>
    </row>
    <row r="28" spans="2:14" x14ac:dyDescent="0.25">
      <c r="B28" s="102">
        <f t="shared" si="1"/>
        <v>42454</v>
      </c>
      <c r="C28" s="98">
        <v>20</v>
      </c>
      <c r="D28" s="114"/>
      <c r="E28" s="97"/>
      <c r="F28" s="97"/>
      <c r="G28" s="114"/>
      <c r="H28" s="114"/>
      <c r="I28" s="135"/>
      <c r="J28" s="124"/>
      <c r="K28" s="124"/>
      <c r="L28" s="140"/>
      <c r="M28" s="129"/>
      <c r="N28" s="145"/>
    </row>
    <row r="29" spans="2:14" x14ac:dyDescent="0.25">
      <c r="B29" s="103">
        <f t="shared" si="1"/>
        <v>42447</v>
      </c>
      <c r="C29" s="110">
        <v>21</v>
      </c>
      <c r="D29" s="115"/>
      <c r="E29" s="104"/>
      <c r="F29" s="104"/>
      <c r="G29" s="115"/>
      <c r="H29" s="115"/>
      <c r="I29" s="136"/>
      <c r="J29" s="125"/>
      <c r="K29" s="125"/>
      <c r="L29" s="141"/>
      <c r="M29" s="130"/>
      <c r="N29" s="146"/>
    </row>
  </sheetData>
  <mergeCells count="5">
    <mergeCell ref="D1:F1"/>
    <mergeCell ref="B2:C2"/>
    <mergeCell ref="D4:H4"/>
    <mergeCell ref="I4:K4"/>
    <mergeCell ref="L4:N4"/>
  </mergeCells>
  <pageMargins left="0.7" right="0.7" top="0.75" bottom="0.75" header="0.3" footer="0.3"/>
  <pageSetup paperSize="3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topLeftCell="A11" zoomScaleNormal="100" workbookViewId="0">
      <selection activeCell="H51" sqref="H51"/>
    </sheetView>
  </sheetViews>
  <sheetFormatPr defaultColWidth="10.28515625" defaultRowHeight="15" x14ac:dyDescent="0.25"/>
  <cols>
    <col min="2" max="2" width="26.7109375" bestFit="1" customWidth="1"/>
  </cols>
  <sheetData>
    <row r="1" spans="1:30" x14ac:dyDescent="0.25">
      <c r="B1" s="90" t="s">
        <v>4</v>
      </c>
      <c r="C1" s="91"/>
      <c r="D1" s="154" t="s">
        <v>5</v>
      </c>
      <c r="E1" s="155"/>
      <c r="F1" s="155"/>
      <c r="G1" s="155"/>
      <c r="H1" s="155"/>
      <c r="I1" s="15"/>
      <c r="J1" s="38" t="s">
        <v>40</v>
      </c>
      <c r="K1" s="4"/>
      <c r="L1" s="15"/>
    </row>
    <row r="2" spans="1:30" x14ac:dyDescent="0.25">
      <c r="B2" s="182" t="s">
        <v>70</v>
      </c>
      <c r="C2" s="183"/>
      <c r="D2" s="9">
        <f>SUM(D6:D29)</f>
        <v>437</v>
      </c>
      <c r="E2" s="9">
        <f>SUM(E6:E29)</f>
        <v>420</v>
      </c>
      <c r="F2" s="9">
        <f t="shared" ref="F2:H2" si="0">SUM(F6:F29)</f>
        <v>0</v>
      </c>
      <c r="G2" s="9">
        <f t="shared" si="0"/>
        <v>3</v>
      </c>
      <c r="H2" s="9">
        <f t="shared" si="0"/>
        <v>2</v>
      </c>
      <c r="I2" s="15"/>
      <c r="J2" s="9">
        <f>SUM(I6:I29)</f>
        <v>862</v>
      </c>
      <c r="K2" s="4"/>
      <c r="L2" s="15"/>
    </row>
    <row r="3" spans="1:30" x14ac:dyDescent="0.25">
      <c r="A3" s="6"/>
      <c r="D3" s="37" t="s">
        <v>14</v>
      </c>
      <c r="E3" s="37" t="s">
        <v>14</v>
      </c>
      <c r="F3" s="37" t="s">
        <v>14</v>
      </c>
      <c r="G3" s="4"/>
      <c r="H3" s="4"/>
      <c r="I3" s="4"/>
      <c r="J3" s="37" t="s">
        <v>14</v>
      </c>
      <c r="K3" s="4"/>
      <c r="L3" s="15"/>
    </row>
    <row r="4" spans="1:30" s="4" customFormat="1" x14ac:dyDescent="0.25">
      <c r="A4" s="13"/>
      <c r="B4"/>
      <c r="C4"/>
      <c r="D4" s="185" t="s">
        <v>5</v>
      </c>
      <c r="E4" s="185"/>
      <c r="F4" s="185"/>
      <c r="G4" s="185"/>
      <c r="H4" s="185"/>
      <c r="I4" s="185"/>
      <c r="J4" s="185"/>
      <c r="K4" s="196" t="s">
        <v>1</v>
      </c>
      <c r="L4" s="196"/>
      <c r="M4" s="196"/>
      <c r="N4" s="196"/>
      <c r="O4" s="196"/>
      <c r="P4" s="197" t="s">
        <v>2</v>
      </c>
      <c r="Q4" s="197"/>
      <c r="R4" s="197"/>
      <c r="S4" s="197"/>
      <c r="T4" s="197"/>
      <c r="U4"/>
      <c r="V4"/>
      <c r="W4"/>
      <c r="X4"/>
      <c r="Y4"/>
      <c r="Z4"/>
      <c r="AA4"/>
      <c r="AB4"/>
      <c r="AC4"/>
      <c r="AD4"/>
    </row>
    <row r="5" spans="1:30" ht="45" x14ac:dyDescent="0.25">
      <c r="B5" s="156" t="s">
        <v>32</v>
      </c>
      <c r="C5" s="157" t="s">
        <v>38</v>
      </c>
      <c r="D5" s="56" t="s">
        <v>68</v>
      </c>
      <c r="E5" s="56" t="s">
        <v>69</v>
      </c>
      <c r="F5" s="56" t="s">
        <v>0</v>
      </c>
      <c r="G5" s="56" t="s">
        <v>18</v>
      </c>
      <c r="H5" s="56" t="s">
        <v>19</v>
      </c>
      <c r="I5" s="57" t="s">
        <v>25</v>
      </c>
      <c r="J5" s="57" t="s">
        <v>33</v>
      </c>
      <c r="K5" s="106" t="s">
        <v>68</v>
      </c>
      <c r="L5" s="106" t="s">
        <v>69</v>
      </c>
      <c r="M5" s="106" t="s">
        <v>0</v>
      </c>
      <c r="N5" s="106" t="s">
        <v>18</v>
      </c>
      <c r="O5" s="106" t="s">
        <v>19</v>
      </c>
      <c r="P5" s="108" t="s">
        <v>68</v>
      </c>
      <c r="Q5" s="108" t="s">
        <v>69</v>
      </c>
      <c r="R5" s="108" t="s">
        <v>0</v>
      </c>
      <c r="S5" s="108" t="s">
        <v>18</v>
      </c>
      <c r="T5" s="108" t="s">
        <v>19</v>
      </c>
    </row>
    <row r="6" spans="1:30" x14ac:dyDescent="0.25">
      <c r="B6" s="99">
        <v>42608</v>
      </c>
      <c r="C6" s="93">
        <v>-2</v>
      </c>
      <c r="D6" s="111">
        <v>4</v>
      </c>
      <c r="E6" s="92">
        <v>2</v>
      </c>
      <c r="F6" s="92">
        <v>0</v>
      </c>
      <c r="G6" s="92">
        <v>0</v>
      </c>
      <c r="H6" s="92">
        <v>0</v>
      </c>
      <c r="I6" s="158">
        <f>SUM(D6:H6)</f>
        <v>6</v>
      </c>
      <c r="J6" s="149">
        <f>SUM(I6:$I$29)</f>
        <v>862</v>
      </c>
      <c r="K6" s="132">
        <v>0.75</v>
      </c>
      <c r="L6" s="121">
        <v>0.5</v>
      </c>
      <c r="M6" s="121">
        <v>0</v>
      </c>
      <c r="N6" s="121">
        <v>0</v>
      </c>
      <c r="O6" s="121">
        <v>0</v>
      </c>
      <c r="P6" s="137">
        <v>8.1018518518518516E-5</v>
      </c>
      <c r="Q6" s="126">
        <v>1.8518518518518518E-4</v>
      </c>
      <c r="R6" s="126">
        <v>0</v>
      </c>
      <c r="S6" s="126">
        <v>0</v>
      </c>
      <c r="T6" s="142">
        <v>0</v>
      </c>
    </row>
    <row r="7" spans="1:30" x14ac:dyDescent="0.25">
      <c r="B7" s="100">
        <v>42601</v>
      </c>
      <c r="C7" s="94">
        <v>-1</v>
      </c>
      <c r="D7" s="112">
        <v>23</v>
      </c>
      <c r="E7" s="45">
        <v>9</v>
      </c>
      <c r="F7" s="45">
        <v>0</v>
      </c>
      <c r="G7" s="45">
        <v>0</v>
      </c>
      <c r="H7" s="45">
        <v>0</v>
      </c>
      <c r="I7" s="159">
        <f t="shared" ref="I7:I29" si="1">SUM(D7:H7)</f>
        <v>32</v>
      </c>
      <c r="J7" s="150">
        <f>SUM(I7:$I$29)</f>
        <v>856</v>
      </c>
      <c r="K7" s="133">
        <v>0.60870000000000002</v>
      </c>
      <c r="L7" s="122">
        <v>0.77780000000000005</v>
      </c>
      <c r="M7" s="122">
        <v>0</v>
      </c>
      <c r="N7" s="122">
        <v>0</v>
      </c>
      <c r="O7" s="122">
        <v>0</v>
      </c>
      <c r="P7" s="138">
        <v>1.5740740740740741E-3</v>
      </c>
      <c r="Q7" s="127">
        <v>1.8518518518518518E-4</v>
      </c>
      <c r="R7" s="127">
        <v>0</v>
      </c>
      <c r="S7" s="127">
        <v>0</v>
      </c>
      <c r="T7" s="143">
        <v>0</v>
      </c>
    </row>
    <row r="8" spans="1:30" x14ac:dyDescent="0.25">
      <c r="B8" s="101">
        <v>42592</v>
      </c>
      <c r="C8" s="96">
        <v>0</v>
      </c>
      <c r="D8" s="113">
        <v>323</v>
      </c>
      <c r="E8" s="95">
        <v>328</v>
      </c>
      <c r="F8" s="95">
        <v>0</v>
      </c>
      <c r="G8" s="95">
        <v>0</v>
      </c>
      <c r="H8" s="95">
        <v>0</v>
      </c>
      <c r="I8" s="160">
        <f t="shared" si="1"/>
        <v>651</v>
      </c>
      <c r="J8" s="151">
        <f>SUM(I8:$I$29)</f>
        <v>824</v>
      </c>
      <c r="K8" s="134">
        <v>0.51080000000000003</v>
      </c>
      <c r="L8" s="123">
        <v>0.314</v>
      </c>
      <c r="M8" s="123">
        <v>0</v>
      </c>
      <c r="N8" s="123">
        <v>0</v>
      </c>
      <c r="O8" s="123">
        <v>0</v>
      </c>
      <c r="P8" s="139">
        <v>1.0763888888888889E-3</v>
      </c>
      <c r="Q8" s="128">
        <v>1.0763888888888889E-3</v>
      </c>
      <c r="R8" s="128">
        <v>0</v>
      </c>
      <c r="S8" s="128">
        <v>0</v>
      </c>
      <c r="T8" s="144">
        <v>0</v>
      </c>
    </row>
    <row r="9" spans="1:30" x14ac:dyDescent="0.25">
      <c r="B9" s="100">
        <v>42587</v>
      </c>
      <c r="C9" s="94">
        <v>1</v>
      </c>
      <c r="D9" s="112">
        <v>50</v>
      </c>
      <c r="E9" s="45">
        <v>41</v>
      </c>
      <c r="F9" s="45">
        <v>0</v>
      </c>
      <c r="G9" s="45">
        <v>2</v>
      </c>
      <c r="H9" s="45">
        <v>2</v>
      </c>
      <c r="I9" s="159">
        <f t="shared" si="1"/>
        <v>95</v>
      </c>
      <c r="J9" s="150">
        <f>SUM(I9:$I$29)</f>
        <v>173</v>
      </c>
      <c r="K9" s="133">
        <v>0.46</v>
      </c>
      <c r="L9" s="122">
        <v>0.60980000000000001</v>
      </c>
      <c r="M9" s="122">
        <v>0</v>
      </c>
      <c r="N9" s="122">
        <v>0.5</v>
      </c>
      <c r="O9" s="122">
        <v>0.5</v>
      </c>
      <c r="P9" s="138">
        <v>8.2175925925925917E-4</v>
      </c>
      <c r="Q9" s="127">
        <v>1.3425925925925925E-3</v>
      </c>
      <c r="R9" s="127">
        <v>0</v>
      </c>
      <c r="S9" s="127">
        <v>2.9166666666666668E-3</v>
      </c>
      <c r="T9" s="143">
        <v>1.8518518518518518E-4</v>
      </c>
    </row>
    <row r="10" spans="1:30" x14ac:dyDescent="0.25">
      <c r="B10" s="102">
        <f t="shared" ref="B10:B29" si="2">B9-7</f>
        <v>42580</v>
      </c>
      <c r="C10" s="98">
        <v>2</v>
      </c>
      <c r="D10" s="114">
        <v>14</v>
      </c>
      <c r="E10" s="97">
        <v>19</v>
      </c>
      <c r="F10" s="97">
        <v>0</v>
      </c>
      <c r="G10" s="97">
        <v>1</v>
      </c>
      <c r="H10" s="97">
        <v>0</v>
      </c>
      <c r="I10" s="161">
        <f t="shared" si="1"/>
        <v>34</v>
      </c>
      <c r="J10" s="152">
        <f>SUM(I10:$I$29)</f>
        <v>78</v>
      </c>
      <c r="K10" s="135">
        <v>0.42859999999999998</v>
      </c>
      <c r="L10" s="124">
        <v>0.57889999999999997</v>
      </c>
      <c r="M10" s="124">
        <v>0</v>
      </c>
      <c r="N10" s="124">
        <v>0</v>
      </c>
      <c r="O10" s="124">
        <v>0</v>
      </c>
      <c r="P10" s="140">
        <v>5.3240740740740744E-4</v>
      </c>
      <c r="Q10" s="129">
        <v>2.6620370370370372E-4</v>
      </c>
      <c r="R10" s="129">
        <v>0</v>
      </c>
      <c r="S10" s="129">
        <v>6.5972222222222213E-4</v>
      </c>
      <c r="T10" s="145">
        <v>0</v>
      </c>
    </row>
    <row r="11" spans="1:30" x14ac:dyDescent="0.25">
      <c r="B11" s="100">
        <f t="shared" si="2"/>
        <v>42573</v>
      </c>
      <c r="C11" s="94">
        <v>3</v>
      </c>
      <c r="D11" s="112">
        <v>8</v>
      </c>
      <c r="E11" s="45">
        <v>9</v>
      </c>
      <c r="F11" s="45">
        <v>0</v>
      </c>
      <c r="G11" s="45">
        <v>0</v>
      </c>
      <c r="H11" s="45">
        <v>0</v>
      </c>
      <c r="I11" s="159">
        <f t="shared" si="1"/>
        <v>17</v>
      </c>
      <c r="J11" s="150">
        <f>SUM(I11:$I$29)</f>
        <v>44</v>
      </c>
      <c r="K11" s="133">
        <v>0.625</v>
      </c>
      <c r="L11" s="122">
        <v>0.66669999999999996</v>
      </c>
      <c r="M11" s="122">
        <v>0</v>
      </c>
      <c r="N11" s="122">
        <v>0</v>
      </c>
      <c r="O11" s="122">
        <v>0</v>
      </c>
      <c r="P11" s="138">
        <v>8.3333333333333339E-4</v>
      </c>
      <c r="Q11" s="127">
        <v>3.5879629629629635E-4</v>
      </c>
      <c r="R11" s="127">
        <v>0</v>
      </c>
      <c r="S11" s="127">
        <v>0</v>
      </c>
      <c r="T11" s="143">
        <v>0</v>
      </c>
    </row>
    <row r="12" spans="1:30" x14ac:dyDescent="0.25">
      <c r="B12" s="102">
        <f t="shared" si="2"/>
        <v>42566</v>
      </c>
      <c r="C12" s="98">
        <v>4</v>
      </c>
      <c r="D12" s="114">
        <v>10</v>
      </c>
      <c r="E12" s="97">
        <v>7</v>
      </c>
      <c r="F12" s="97">
        <v>0</v>
      </c>
      <c r="G12" s="97">
        <v>0</v>
      </c>
      <c r="H12" s="97">
        <v>0</v>
      </c>
      <c r="I12" s="161">
        <f t="shared" si="1"/>
        <v>17</v>
      </c>
      <c r="J12" s="152">
        <f>SUM(I12:$I$29)</f>
        <v>27</v>
      </c>
      <c r="K12" s="135">
        <v>0.9</v>
      </c>
      <c r="L12" s="124">
        <v>0.85709999999999997</v>
      </c>
      <c r="M12" s="124">
        <v>0</v>
      </c>
      <c r="N12" s="124">
        <v>0</v>
      </c>
      <c r="O12" s="124">
        <v>0</v>
      </c>
      <c r="P12" s="140">
        <v>1.1574074074074073E-4</v>
      </c>
      <c r="Q12" s="129">
        <v>4.6296296296296294E-5</v>
      </c>
      <c r="R12" s="129">
        <v>0</v>
      </c>
      <c r="S12" s="129">
        <v>0</v>
      </c>
      <c r="T12" s="145">
        <v>0</v>
      </c>
    </row>
    <row r="13" spans="1:30" x14ac:dyDescent="0.25">
      <c r="B13" s="100">
        <f t="shared" si="2"/>
        <v>42559</v>
      </c>
      <c r="C13" s="94">
        <v>5</v>
      </c>
      <c r="D13" s="112">
        <v>0</v>
      </c>
      <c r="E13" s="45">
        <v>1</v>
      </c>
      <c r="F13" s="45">
        <v>0</v>
      </c>
      <c r="G13" s="45">
        <v>0</v>
      </c>
      <c r="H13" s="45">
        <v>0</v>
      </c>
      <c r="I13" s="159">
        <f t="shared" si="1"/>
        <v>1</v>
      </c>
      <c r="J13" s="150">
        <f>SUM(I13:$I$29)</f>
        <v>10</v>
      </c>
      <c r="K13" s="133">
        <v>0</v>
      </c>
      <c r="L13" s="122">
        <v>0</v>
      </c>
      <c r="M13" s="122">
        <v>0</v>
      </c>
      <c r="N13" s="122">
        <v>0</v>
      </c>
      <c r="O13" s="122">
        <v>0</v>
      </c>
      <c r="P13" s="138">
        <v>0</v>
      </c>
      <c r="Q13" s="127">
        <v>2.3148148148148151E-3</v>
      </c>
      <c r="R13" s="127">
        <v>0</v>
      </c>
      <c r="S13" s="127">
        <v>0</v>
      </c>
      <c r="T13" s="143">
        <v>0</v>
      </c>
    </row>
    <row r="14" spans="1:30" x14ac:dyDescent="0.25">
      <c r="B14" s="102">
        <f t="shared" si="2"/>
        <v>42552</v>
      </c>
      <c r="C14" s="98">
        <v>6</v>
      </c>
      <c r="D14" s="114">
        <v>1</v>
      </c>
      <c r="E14" s="97">
        <v>0</v>
      </c>
      <c r="F14" s="97">
        <v>0</v>
      </c>
      <c r="G14" s="97">
        <v>0</v>
      </c>
      <c r="H14" s="97">
        <v>0</v>
      </c>
      <c r="I14" s="161">
        <f t="shared" si="1"/>
        <v>1</v>
      </c>
      <c r="J14" s="152">
        <f>SUM(I14:$I$29)</f>
        <v>9</v>
      </c>
      <c r="K14" s="135">
        <v>1</v>
      </c>
      <c r="L14" s="124">
        <v>0</v>
      </c>
      <c r="M14" s="124">
        <v>0</v>
      </c>
      <c r="N14" s="124">
        <v>0</v>
      </c>
      <c r="O14" s="124">
        <v>0</v>
      </c>
      <c r="P14" s="140">
        <v>0</v>
      </c>
      <c r="Q14" s="129">
        <v>0</v>
      </c>
      <c r="R14" s="129">
        <v>0</v>
      </c>
      <c r="S14" s="129">
        <v>0</v>
      </c>
      <c r="T14" s="145">
        <v>0</v>
      </c>
    </row>
    <row r="15" spans="1:30" x14ac:dyDescent="0.25">
      <c r="B15" s="100">
        <f t="shared" si="2"/>
        <v>42545</v>
      </c>
      <c r="C15" s="94">
        <v>7</v>
      </c>
      <c r="D15" s="112">
        <v>4</v>
      </c>
      <c r="E15" s="45">
        <v>4</v>
      </c>
      <c r="F15" s="45">
        <v>0</v>
      </c>
      <c r="G15" s="45">
        <v>0</v>
      </c>
      <c r="H15" s="45">
        <v>0</v>
      </c>
      <c r="I15" s="159">
        <f t="shared" si="1"/>
        <v>8</v>
      </c>
      <c r="J15" s="150">
        <f>SUM(I15:$I$29)</f>
        <v>8</v>
      </c>
      <c r="K15" s="133">
        <v>0.75</v>
      </c>
      <c r="L15" s="122">
        <v>0.25</v>
      </c>
      <c r="M15" s="122">
        <v>0</v>
      </c>
      <c r="N15" s="122">
        <v>0</v>
      </c>
      <c r="O15" s="122">
        <v>0</v>
      </c>
      <c r="P15" s="138">
        <v>1.5046296296296297E-4</v>
      </c>
      <c r="Q15" s="127">
        <v>1.5393518518518519E-3</v>
      </c>
      <c r="R15" s="127">
        <v>0</v>
      </c>
      <c r="S15" s="127">
        <v>0</v>
      </c>
      <c r="T15" s="143">
        <v>0</v>
      </c>
    </row>
    <row r="16" spans="1:30" x14ac:dyDescent="0.25">
      <c r="B16" s="102">
        <f t="shared" si="2"/>
        <v>42538</v>
      </c>
      <c r="C16" s="98">
        <v>8</v>
      </c>
      <c r="D16" s="114">
        <v>0</v>
      </c>
      <c r="E16" s="97">
        <v>0</v>
      </c>
      <c r="F16" s="97">
        <v>0</v>
      </c>
      <c r="G16" s="97">
        <v>0</v>
      </c>
      <c r="H16" s="97">
        <v>0</v>
      </c>
      <c r="I16" s="161">
        <f t="shared" si="1"/>
        <v>0</v>
      </c>
      <c r="J16" s="152">
        <f>SUM(I16:$I$29)</f>
        <v>0</v>
      </c>
      <c r="K16" s="135">
        <v>0</v>
      </c>
      <c r="L16" s="124">
        <v>0</v>
      </c>
      <c r="M16" s="124">
        <v>0</v>
      </c>
      <c r="N16" s="124">
        <v>0</v>
      </c>
      <c r="O16" s="124">
        <v>0</v>
      </c>
      <c r="P16" s="140">
        <v>0</v>
      </c>
      <c r="Q16" s="129">
        <v>0</v>
      </c>
      <c r="R16" s="129">
        <v>0</v>
      </c>
      <c r="S16" s="129">
        <v>0</v>
      </c>
      <c r="T16" s="145">
        <v>0</v>
      </c>
    </row>
    <row r="17" spans="2:20" x14ac:dyDescent="0.25">
      <c r="B17" s="100">
        <f t="shared" si="2"/>
        <v>42531</v>
      </c>
      <c r="C17" s="94">
        <v>9</v>
      </c>
      <c r="D17" s="112">
        <v>0</v>
      </c>
      <c r="E17" s="45">
        <v>0</v>
      </c>
      <c r="F17" s="45">
        <v>0</v>
      </c>
      <c r="G17" s="45">
        <v>0</v>
      </c>
      <c r="H17" s="45">
        <v>0</v>
      </c>
      <c r="I17" s="159">
        <f t="shared" si="1"/>
        <v>0</v>
      </c>
      <c r="J17" s="150">
        <f>SUM(I17:$I$29)</f>
        <v>0</v>
      </c>
      <c r="K17" s="133">
        <v>0</v>
      </c>
      <c r="L17" s="122">
        <v>0</v>
      </c>
      <c r="M17" s="122">
        <v>0</v>
      </c>
      <c r="N17" s="122">
        <v>0</v>
      </c>
      <c r="O17" s="122">
        <v>0</v>
      </c>
      <c r="P17" s="138">
        <v>0</v>
      </c>
      <c r="Q17" s="127">
        <v>0</v>
      </c>
      <c r="R17" s="127">
        <v>0</v>
      </c>
      <c r="S17" s="127">
        <v>0</v>
      </c>
      <c r="T17" s="143">
        <v>0</v>
      </c>
    </row>
    <row r="18" spans="2:20" x14ac:dyDescent="0.25">
      <c r="B18" s="102">
        <f t="shared" si="2"/>
        <v>42524</v>
      </c>
      <c r="C18" s="98">
        <v>10</v>
      </c>
      <c r="D18" s="114">
        <v>0</v>
      </c>
      <c r="E18" s="97">
        <v>0</v>
      </c>
      <c r="F18" s="97">
        <v>0</v>
      </c>
      <c r="G18" s="97">
        <v>0</v>
      </c>
      <c r="H18" s="97">
        <v>0</v>
      </c>
      <c r="I18" s="161">
        <f t="shared" si="1"/>
        <v>0</v>
      </c>
      <c r="J18" s="152">
        <f>SUM(I18:$I$29)</f>
        <v>0</v>
      </c>
      <c r="K18" s="135">
        <v>0</v>
      </c>
      <c r="L18" s="124">
        <v>0</v>
      </c>
      <c r="M18" s="124">
        <v>0</v>
      </c>
      <c r="N18" s="124">
        <v>0</v>
      </c>
      <c r="O18" s="124">
        <v>0</v>
      </c>
      <c r="P18" s="140">
        <v>0</v>
      </c>
      <c r="Q18" s="129">
        <v>0</v>
      </c>
      <c r="R18" s="129">
        <v>0</v>
      </c>
      <c r="S18" s="129">
        <v>0</v>
      </c>
      <c r="T18" s="145">
        <v>0</v>
      </c>
    </row>
    <row r="19" spans="2:20" x14ac:dyDescent="0.25">
      <c r="B19" s="100">
        <f t="shared" si="2"/>
        <v>42517</v>
      </c>
      <c r="C19" s="94">
        <v>11</v>
      </c>
      <c r="D19" s="112">
        <v>0</v>
      </c>
      <c r="E19" s="45">
        <v>0</v>
      </c>
      <c r="F19" s="45">
        <v>0</v>
      </c>
      <c r="G19" s="45">
        <v>0</v>
      </c>
      <c r="H19" s="45">
        <v>0</v>
      </c>
      <c r="I19" s="159">
        <f t="shared" si="1"/>
        <v>0</v>
      </c>
      <c r="J19" s="150">
        <f>SUM(I19:$I$29)</f>
        <v>0</v>
      </c>
      <c r="K19" s="133">
        <v>0</v>
      </c>
      <c r="L19" s="122">
        <v>0</v>
      </c>
      <c r="M19" s="122">
        <v>0</v>
      </c>
      <c r="N19" s="122">
        <v>0</v>
      </c>
      <c r="O19" s="122">
        <v>0</v>
      </c>
      <c r="P19" s="138">
        <v>0</v>
      </c>
      <c r="Q19" s="127">
        <v>0</v>
      </c>
      <c r="R19" s="127">
        <v>0</v>
      </c>
      <c r="S19" s="127">
        <v>0</v>
      </c>
      <c r="T19" s="143">
        <v>0</v>
      </c>
    </row>
    <row r="20" spans="2:20" x14ac:dyDescent="0.25">
      <c r="B20" s="102">
        <f t="shared" si="2"/>
        <v>42510</v>
      </c>
      <c r="C20" s="98">
        <v>12</v>
      </c>
      <c r="D20" s="114">
        <v>0</v>
      </c>
      <c r="E20" s="97">
        <v>0</v>
      </c>
      <c r="F20" s="97">
        <v>0</v>
      </c>
      <c r="G20" s="97">
        <v>0</v>
      </c>
      <c r="H20" s="97">
        <v>0</v>
      </c>
      <c r="I20" s="161">
        <f t="shared" si="1"/>
        <v>0</v>
      </c>
      <c r="J20" s="152">
        <f>SUM(I20:$I$29)</f>
        <v>0</v>
      </c>
      <c r="K20" s="135">
        <v>0</v>
      </c>
      <c r="L20" s="124">
        <v>0</v>
      </c>
      <c r="M20" s="124">
        <v>0</v>
      </c>
      <c r="N20" s="124">
        <v>0</v>
      </c>
      <c r="O20" s="124">
        <v>0</v>
      </c>
      <c r="P20" s="140">
        <v>0</v>
      </c>
      <c r="Q20" s="129">
        <v>0</v>
      </c>
      <c r="R20" s="129">
        <v>0</v>
      </c>
      <c r="S20" s="129">
        <v>0</v>
      </c>
      <c r="T20" s="145">
        <v>0</v>
      </c>
    </row>
    <row r="21" spans="2:20" x14ac:dyDescent="0.25">
      <c r="B21" s="100">
        <f t="shared" si="2"/>
        <v>42503</v>
      </c>
      <c r="C21" s="94">
        <v>13</v>
      </c>
      <c r="D21" s="112">
        <v>0</v>
      </c>
      <c r="E21" s="45">
        <v>0</v>
      </c>
      <c r="F21" s="45">
        <v>0</v>
      </c>
      <c r="G21" s="45">
        <v>0</v>
      </c>
      <c r="H21" s="45">
        <v>0</v>
      </c>
      <c r="I21" s="159">
        <f t="shared" si="1"/>
        <v>0</v>
      </c>
      <c r="J21" s="150">
        <f>SUM(I21:$I$29)</f>
        <v>0</v>
      </c>
      <c r="K21" s="133">
        <v>0</v>
      </c>
      <c r="L21" s="122">
        <v>0</v>
      </c>
      <c r="M21" s="122">
        <v>0</v>
      </c>
      <c r="N21" s="122">
        <v>0</v>
      </c>
      <c r="O21" s="122">
        <v>0</v>
      </c>
      <c r="P21" s="138">
        <v>0</v>
      </c>
      <c r="Q21" s="127">
        <v>0</v>
      </c>
      <c r="R21" s="127">
        <v>0</v>
      </c>
      <c r="S21" s="127">
        <v>0</v>
      </c>
      <c r="T21" s="143">
        <v>0</v>
      </c>
    </row>
    <row r="22" spans="2:20" x14ac:dyDescent="0.25">
      <c r="B22" s="102">
        <f t="shared" si="2"/>
        <v>42496</v>
      </c>
      <c r="C22" s="98">
        <v>14</v>
      </c>
      <c r="D22" s="114">
        <v>0</v>
      </c>
      <c r="E22" s="97">
        <v>0</v>
      </c>
      <c r="F22" s="97">
        <v>0</v>
      </c>
      <c r="G22" s="97">
        <v>0</v>
      </c>
      <c r="H22" s="97">
        <v>0</v>
      </c>
      <c r="I22" s="161">
        <f t="shared" si="1"/>
        <v>0</v>
      </c>
      <c r="J22" s="152">
        <f>SUM(I22:$I$29)</f>
        <v>0</v>
      </c>
      <c r="K22" s="135">
        <v>0</v>
      </c>
      <c r="L22" s="124">
        <v>0</v>
      </c>
      <c r="M22" s="124">
        <v>0</v>
      </c>
      <c r="N22" s="124">
        <v>0</v>
      </c>
      <c r="O22" s="124">
        <v>0</v>
      </c>
      <c r="P22" s="140">
        <v>0</v>
      </c>
      <c r="Q22" s="129">
        <v>0</v>
      </c>
      <c r="R22" s="129">
        <v>0</v>
      </c>
      <c r="S22" s="129">
        <v>0</v>
      </c>
      <c r="T22" s="145">
        <v>0</v>
      </c>
    </row>
    <row r="23" spans="2:20" x14ac:dyDescent="0.25">
      <c r="B23" s="100">
        <f t="shared" si="2"/>
        <v>42489</v>
      </c>
      <c r="C23" s="94">
        <v>15</v>
      </c>
      <c r="D23" s="112">
        <v>0</v>
      </c>
      <c r="E23" s="45">
        <v>0</v>
      </c>
      <c r="F23" s="45">
        <v>0</v>
      </c>
      <c r="G23" s="45">
        <v>0</v>
      </c>
      <c r="H23" s="45">
        <v>0</v>
      </c>
      <c r="I23" s="159">
        <f t="shared" si="1"/>
        <v>0</v>
      </c>
      <c r="J23" s="150">
        <f>SUM(I23:$I$29)</f>
        <v>0</v>
      </c>
      <c r="K23" s="133">
        <v>0</v>
      </c>
      <c r="L23" s="122">
        <v>0</v>
      </c>
      <c r="M23" s="122">
        <v>0</v>
      </c>
      <c r="N23" s="122">
        <v>0</v>
      </c>
      <c r="O23" s="122">
        <v>0</v>
      </c>
      <c r="P23" s="138">
        <v>0</v>
      </c>
      <c r="Q23" s="127">
        <v>0</v>
      </c>
      <c r="R23" s="127">
        <v>0</v>
      </c>
      <c r="S23" s="127">
        <v>0</v>
      </c>
      <c r="T23" s="143">
        <v>0</v>
      </c>
    </row>
    <row r="24" spans="2:20" x14ac:dyDescent="0.25">
      <c r="B24" s="102">
        <f t="shared" si="2"/>
        <v>42482</v>
      </c>
      <c r="C24" s="98">
        <v>16</v>
      </c>
      <c r="D24" s="114">
        <v>0</v>
      </c>
      <c r="E24" s="97">
        <v>0</v>
      </c>
      <c r="F24" s="97">
        <v>0</v>
      </c>
      <c r="G24" s="97">
        <v>0</v>
      </c>
      <c r="H24" s="97">
        <v>0</v>
      </c>
      <c r="I24" s="161">
        <f t="shared" si="1"/>
        <v>0</v>
      </c>
      <c r="J24" s="152">
        <f>SUM(I24:$I$29)</f>
        <v>0</v>
      </c>
      <c r="K24" s="135">
        <v>0</v>
      </c>
      <c r="L24" s="124">
        <v>0</v>
      </c>
      <c r="M24" s="124">
        <v>0</v>
      </c>
      <c r="N24" s="124">
        <v>0</v>
      </c>
      <c r="O24" s="124">
        <v>0</v>
      </c>
      <c r="P24" s="140">
        <v>0</v>
      </c>
      <c r="Q24" s="129">
        <v>0</v>
      </c>
      <c r="R24" s="129">
        <v>0</v>
      </c>
      <c r="S24" s="129">
        <v>0</v>
      </c>
      <c r="T24" s="145">
        <v>0</v>
      </c>
    </row>
    <row r="25" spans="2:20" x14ac:dyDescent="0.25">
      <c r="B25" s="100">
        <f t="shared" si="2"/>
        <v>42475</v>
      </c>
      <c r="C25" s="94">
        <v>17</v>
      </c>
      <c r="D25" s="112">
        <v>0</v>
      </c>
      <c r="E25" s="45">
        <v>0</v>
      </c>
      <c r="F25" s="45">
        <v>0</v>
      </c>
      <c r="G25" s="45">
        <v>0</v>
      </c>
      <c r="H25" s="45">
        <v>0</v>
      </c>
      <c r="I25" s="159">
        <f t="shared" si="1"/>
        <v>0</v>
      </c>
      <c r="J25" s="150">
        <f>SUM(I25:$I$29)</f>
        <v>0</v>
      </c>
      <c r="K25" s="133">
        <v>0</v>
      </c>
      <c r="L25" s="122">
        <v>0</v>
      </c>
      <c r="M25" s="122">
        <v>0</v>
      </c>
      <c r="N25" s="122">
        <v>0</v>
      </c>
      <c r="O25" s="122">
        <v>0</v>
      </c>
      <c r="P25" s="138">
        <v>0</v>
      </c>
      <c r="Q25" s="127">
        <v>0</v>
      </c>
      <c r="R25" s="127">
        <v>0</v>
      </c>
      <c r="S25" s="127">
        <v>0</v>
      </c>
      <c r="T25" s="143">
        <v>0</v>
      </c>
    </row>
    <row r="26" spans="2:20" x14ac:dyDescent="0.25">
      <c r="B26" s="102">
        <f t="shared" si="2"/>
        <v>42468</v>
      </c>
      <c r="C26" s="98">
        <v>18</v>
      </c>
      <c r="D26" s="114">
        <v>0</v>
      </c>
      <c r="E26" s="97">
        <v>0</v>
      </c>
      <c r="F26" s="97">
        <v>0</v>
      </c>
      <c r="G26" s="97">
        <v>0</v>
      </c>
      <c r="H26" s="97">
        <v>0</v>
      </c>
      <c r="I26" s="161">
        <f t="shared" si="1"/>
        <v>0</v>
      </c>
      <c r="J26" s="152">
        <f>SUM(I26:$I$29)</f>
        <v>0</v>
      </c>
      <c r="K26" s="135">
        <v>0</v>
      </c>
      <c r="L26" s="124">
        <v>0</v>
      </c>
      <c r="M26" s="124">
        <v>0</v>
      </c>
      <c r="N26" s="124">
        <v>0</v>
      </c>
      <c r="O26" s="124">
        <v>0</v>
      </c>
      <c r="P26" s="140">
        <v>0</v>
      </c>
      <c r="Q26" s="129">
        <v>0</v>
      </c>
      <c r="R26" s="129">
        <v>0</v>
      </c>
      <c r="S26" s="129">
        <v>0</v>
      </c>
      <c r="T26" s="145">
        <v>0</v>
      </c>
    </row>
    <row r="27" spans="2:20" x14ac:dyDescent="0.25">
      <c r="B27" s="100">
        <f t="shared" si="2"/>
        <v>42461</v>
      </c>
      <c r="C27" s="94">
        <v>19</v>
      </c>
      <c r="D27" s="112">
        <v>0</v>
      </c>
      <c r="E27" s="45">
        <v>0</v>
      </c>
      <c r="F27" s="45">
        <v>0</v>
      </c>
      <c r="G27" s="45">
        <v>0</v>
      </c>
      <c r="H27" s="45">
        <v>0</v>
      </c>
      <c r="I27" s="159">
        <f t="shared" si="1"/>
        <v>0</v>
      </c>
      <c r="J27" s="150">
        <f>SUM(I27:$I$29)</f>
        <v>0</v>
      </c>
      <c r="K27" s="133">
        <v>0</v>
      </c>
      <c r="L27" s="122">
        <v>0</v>
      </c>
      <c r="M27" s="122">
        <v>0</v>
      </c>
      <c r="N27" s="122">
        <v>0</v>
      </c>
      <c r="O27" s="122">
        <v>0</v>
      </c>
      <c r="P27" s="138">
        <v>0</v>
      </c>
      <c r="Q27" s="127">
        <v>0</v>
      </c>
      <c r="R27" s="127">
        <v>0</v>
      </c>
      <c r="S27" s="127">
        <v>0</v>
      </c>
      <c r="T27" s="143">
        <v>0</v>
      </c>
    </row>
    <row r="28" spans="2:20" x14ac:dyDescent="0.25">
      <c r="B28" s="102">
        <f t="shared" si="2"/>
        <v>42454</v>
      </c>
      <c r="C28" s="98">
        <v>20</v>
      </c>
      <c r="D28" s="114">
        <v>0</v>
      </c>
      <c r="E28" s="97">
        <v>0</v>
      </c>
      <c r="F28" s="97">
        <v>0</v>
      </c>
      <c r="G28" s="97">
        <v>0</v>
      </c>
      <c r="H28" s="97">
        <v>0</v>
      </c>
      <c r="I28" s="161">
        <f t="shared" si="1"/>
        <v>0</v>
      </c>
      <c r="J28" s="152">
        <f>SUM(I28:$I$29)</f>
        <v>0</v>
      </c>
      <c r="K28" s="135">
        <v>0</v>
      </c>
      <c r="L28" s="124">
        <v>0</v>
      </c>
      <c r="M28" s="124">
        <v>0</v>
      </c>
      <c r="N28" s="124">
        <v>0</v>
      </c>
      <c r="O28" s="124">
        <v>0</v>
      </c>
      <c r="P28" s="140">
        <v>0</v>
      </c>
      <c r="Q28" s="129">
        <v>0</v>
      </c>
      <c r="R28" s="129">
        <v>0</v>
      </c>
      <c r="S28" s="129">
        <v>0</v>
      </c>
      <c r="T28" s="145">
        <v>0</v>
      </c>
    </row>
    <row r="29" spans="2:20" x14ac:dyDescent="0.25">
      <c r="B29" s="103">
        <f t="shared" si="2"/>
        <v>42447</v>
      </c>
      <c r="C29" s="110">
        <v>21</v>
      </c>
      <c r="D29" s="115">
        <v>0</v>
      </c>
      <c r="E29" s="104">
        <v>0</v>
      </c>
      <c r="F29" s="104">
        <v>0</v>
      </c>
      <c r="G29" s="104">
        <v>0</v>
      </c>
      <c r="H29" s="104">
        <v>0</v>
      </c>
      <c r="I29" s="162">
        <f t="shared" si="1"/>
        <v>0</v>
      </c>
      <c r="J29" s="153"/>
      <c r="K29" s="136">
        <v>0</v>
      </c>
      <c r="L29" s="125">
        <v>0</v>
      </c>
      <c r="M29" s="125">
        <v>0</v>
      </c>
      <c r="N29" s="125">
        <v>0</v>
      </c>
      <c r="O29" s="125">
        <v>0</v>
      </c>
      <c r="P29" s="141">
        <v>0</v>
      </c>
      <c r="Q29" s="130">
        <v>0</v>
      </c>
      <c r="R29" s="130">
        <v>0</v>
      </c>
      <c r="S29" s="130">
        <v>0</v>
      </c>
      <c r="T29" s="146">
        <v>0</v>
      </c>
    </row>
    <row r="31" spans="2:20" x14ac:dyDescent="0.25">
      <c r="Q31" s="4"/>
      <c r="R31" s="25"/>
      <c r="S31" s="22"/>
      <c r="T31" s="23"/>
    </row>
    <row r="32" spans="2:20" x14ac:dyDescent="0.25">
      <c r="Q32" s="4"/>
      <c r="R32" s="4"/>
      <c r="S32" s="4"/>
      <c r="T32" s="23"/>
    </row>
    <row r="33" spans="17:20" x14ac:dyDescent="0.25">
      <c r="Q33" s="4"/>
      <c r="R33" s="4"/>
      <c r="S33" s="4"/>
      <c r="T33" s="23"/>
    </row>
    <row r="34" spans="17:20" x14ac:dyDescent="0.25">
      <c r="Q34" s="4"/>
      <c r="R34" s="4"/>
      <c r="S34" s="4"/>
      <c r="T34" s="23"/>
    </row>
    <row r="35" spans="17:20" x14ac:dyDescent="0.25">
      <c r="Q35" s="4"/>
      <c r="R35" s="4"/>
      <c r="S35" s="4"/>
      <c r="T35" s="22"/>
    </row>
    <row r="36" spans="17:20" x14ac:dyDescent="0.25">
      <c r="Q36" s="4"/>
      <c r="R36" s="21"/>
      <c r="S36" s="23"/>
      <c r="T36" s="4"/>
    </row>
    <row r="37" spans="17:20" x14ac:dyDescent="0.25">
      <c r="Q37" s="4"/>
      <c r="R37" s="21"/>
      <c r="S37" s="23"/>
      <c r="T37" s="4"/>
    </row>
    <row r="38" spans="17:20" x14ac:dyDescent="0.25">
      <c r="Q38" s="4"/>
      <c r="R38" s="21"/>
      <c r="S38" s="23"/>
      <c r="T38" s="4"/>
    </row>
    <row r="39" spans="17:20" x14ac:dyDescent="0.25">
      <c r="Q39" s="4"/>
      <c r="R39" s="25"/>
      <c r="S39" s="23"/>
      <c r="T39" s="4"/>
    </row>
    <row r="40" spans="17:20" x14ac:dyDescent="0.25">
      <c r="Q40" s="4"/>
      <c r="R40" s="25"/>
      <c r="S40" s="23"/>
      <c r="T40" s="4"/>
    </row>
    <row r="41" spans="17:20" x14ac:dyDescent="0.25">
      <c r="Q41" s="4"/>
      <c r="R41" s="21"/>
      <c r="S41" s="23"/>
      <c r="T41" s="4"/>
    </row>
    <row r="42" spans="17:20" x14ac:dyDescent="0.25">
      <c r="Q42" s="24"/>
      <c r="R42" s="4"/>
      <c r="S42" s="4"/>
      <c r="T42" s="4"/>
    </row>
    <row r="43" spans="17:20" x14ac:dyDescent="0.25">
      <c r="Q43" s="15"/>
      <c r="R43" s="4"/>
      <c r="S43" s="4"/>
      <c r="T43" s="4"/>
    </row>
    <row r="44" spans="17:20" x14ac:dyDescent="0.25">
      <c r="Q44" s="15"/>
      <c r="R44" s="4"/>
      <c r="S44" s="4"/>
      <c r="T44" s="4"/>
    </row>
    <row r="45" spans="17:20" x14ac:dyDescent="0.25">
      <c r="Q45" s="15"/>
      <c r="R45" s="4"/>
      <c r="S45" s="4"/>
      <c r="T45" s="4"/>
    </row>
  </sheetData>
  <mergeCells count="4">
    <mergeCell ref="B2:C2"/>
    <mergeCell ref="D4:J4"/>
    <mergeCell ref="K4:O4"/>
    <mergeCell ref="P4:T4"/>
  </mergeCells>
  <pageMargins left="0.7" right="0.7" top="0.75" bottom="0.75" header="0.3" footer="0.3"/>
  <pageSetup paperSize="3" scale="86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opLeftCell="A8" zoomScaleNormal="100" workbookViewId="0">
      <selection activeCell="G48" sqref="G48"/>
    </sheetView>
  </sheetViews>
  <sheetFormatPr defaultColWidth="9.28515625" defaultRowHeight="15" x14ac:dyDescent="0.25"/>
  <cols>
    <col min="2" max="2" width="26.7109375" bestFit="1" customWidth="1"/>
    <col min="3" max="3" width="10.85546875" bestFit="1" customWidth="1"/>
  </cols>
  <sheetData>
    <row r="1" spans="1:30" x14ac:dyDescent="0.25">
      <c r="B1" s="90" t="s">
        <v>4</v>
      </c>
      <c r="C1" s="91"/>
      <c r="D1" s="187" t="s">
        <v>5</v>
      </c>
      <c r="E1" s="188"/>
      <c r="F1" s="189"/>
      <c r="G1" s="4"/>
      <c r="H1" s="38" t="s">
        <v>40</v>
      </c>
      <c r="I1" s="4"/>
      <c r="J1" s="4"/>
      <c r="K1" s="4"/>
    </row>
    <row r="2" spans="1:30" x14ac:dyDescent="0.25">
      <c r="B2" s="182" t="s">
        <v>71</v>
      </c>
      <c r="C2" s="183"/>
      <c r="D2" s="9">
        <f>SUM(D6:D29)</f>
        <v>63</v>
      </c>
      <c r="E2" s="9">
        <f t="shared" ref="E2:F2" si="0">SUM(E6:E29)</f>
        <v>6</v>
      </c>
      <c r="F2" s="9">
        <f t="shared" si="0"/>
        <v>0</v>
      </c>
      <c r="G2" s="4"/>
      <c r="H2" s="9">
        <f>SUM(G5:G28)</f>
        <v>69</v>
      </c>
      <c r="I2" s="4"/>
      <c r="J2" s="4"/>
      <c r="K2" s="4"/>
    </row>
    <row r="3" spans="1:30" x14ac:dyDescent="0.25">
      <c r="A3" s="6"/>
      <c r="D3" s="37" t="s">
        <v>14</v>
      </c>
      <c r="E3" s="37" t="s">
        <v>14</v>
      </c>
      <c r="F3" s="37" t="s">
        <v>14</v>
      </c>
      <c r="G3" s="4"/>
      <c r="H3" s="37" t="s">
        <v>14</v>
      </c>
      <c r="I3" s="4"/>
      <c r="J3" s="4"/>
      <c r="K3" s="4"/>
    </row>
    <row r="4" spans="1:30" s="4" customFormat="1" x14ac:dyDescent="0.25">
      <c r="A4" s="13"/>
      <c r="B4"/>
      <c r="C4"/>
      <c r="D4" s="190" t="s">
        <v>37</v>
      </c>
      <c r="E4" s="191"/>
      <c r="F4" s="191"/>
      <c r="G4" s="191"/>
      <c r="H4" s="191"/>
      <c r="I4" s="192" t="s">
        <v>1</v>
      </c>
      <c r="J4" s="192"/>
      <c r="K4" s="192"/>
      <c r="L4" s="193" t="s">
        <v>2</v>
      </c>
      <c r="M4" s="193"/>
      <c r="N4" s="19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45" x14ac:dyDescent="0.25">
      <c r="B5" s="109" t="s">
        <v>32</v>
      </c>
      <c r="C5" s="131" t="s">
        <v>38</v>
      </c>
      <c r="D5" s="56" t="s">
        <v>72</v>
      </c>
      <c r="E5" s="56" t="s">
        <v>73</v>
      </c>
      <c r="F5" s="56" t="s">
        <v>3</v>
      </c>
      <c r="G5" s="57" t="s">
        <v>25</v>
      </c>
      <c r="H5" s="57" t="s">
        <v>33</v>
      </c>
      <c r="I5" s="106" t="s">
        <v>72</v>
      </c>
      <c r="J5" s="106" t="s">
        <v>73</v>
      </c>
      <c r="K5" s="106" t="s">
        <v>3</v>
      </c>
      <c r="L5" s="108" t="s">
        <v>72</v>
      </c>
      <c r="M5" s="108" t="s">
        <v>73</v>
      </c>
      <c r="N5" s="108" t="s">
        <v>3</v>
      </c>
    </row>
    <row r="6" spans="1:30" x14ac:dyDescent="0.25">
      <c r="B6" s="99">
        <v>42608</v>
      </c>
      <c r="C6" s="93">
        <v>-2</v>
      </c>
      <c r="D6" s="111">
        <v>2</v>
      </c>
      <c r="E6" s="92">
        <v>0</v>
      </c>
      <c r="F6" s="92">
        <v>0</v>
      </c>
      <c r="G6" s="111">
        <f>SUM(D6:F6)</f>
        <v>2</v>
      </c>
      <c r="H6" s="111">
        <f>SUM(G6:$G$29)</f>
        <v>69</v>
      </c>
      <c r="I6" s="132">
        <v>0.5</v>
      </c>
      <c r="J6" s="121">
        <v>0</v>
      </c>
      <c r="K6" s="121">
        <v>0</v>
      </c>
      <c r="L6" s="137">
        <v>3.7037037037037035E-4</v>
      </c>
      <c r="M6" s="126">
        <v>0</v>
      </c>
      <c r="N6" s="142">
        <v>0</v>
      </c>
      <c r="P6" s="4"/>
      <c r="Q6" s="4"/>
      <c r="R6" s="4"/>
    </row>
    <row r="7" spans="1:30" x14ac:dyDescent="0.25">
      <c r="B7" s="100">
        <v>42601</v>
      </c>
      <c r="C7" s="94">
        <v>-1</v>
      </c>
      <c r="D7" s="112">
        <v>6</v>
      </c>
      <c r="E7" s="45">
        <v>0</v>
      </c>
      <c r="F7" s="45">
        <v>0</v>
      </c>
      <c r="G7" s="112">
        <f t="shared" ref="G7:G29" si="1">SUM(D7:F7)</f>
        <v>6</v>
      </c>
      <c r="H7" s="112">
        <f>SUM(G7:$G$29)</f>
        <v>67</v>
      </c>
      <c r="I7" s="133">
        <v>0.33329999999999999</v>
      </c>
      <c r="J7" s="122">
        <v>0</v>
      </c>
      <c r="K7" s="122">
        <v>0</v>
      </c>
      <c r="L7" s="138">
        <v>8.449074074074075E-4</v>
      </c>
      <c r="M7" s="127">
        <v>0</v>
      </c>
      <c r="N7" s="143">
        <v>0</v>
      </c>
      <c r="P7" s="4"/>
      <c r="Q7" s="4"/>
      <c r="R7" s="4"/>
    </row>
    <row r="8" spans="1:30" x14ac:dyDescent="0.25">
      <c r="B8" s="101">
        <v>42592</v>
      </c>
      <c r="C8" s="96">
        <v>0</v>
      </c>
      <c r="D8" s="113">
        <v>42</v>
      </c>
      <c r="E8" s="95">
        <v>0</v>
      </c>
      <c r="F8" s="95">
        <v>0</v>
      </c>
      <c r="G8" s="113">
        <f t="shared" si="1"/>
        <v>42</v>
      </c>
      <c r="H8" s="113">
        <f>SUM(G8:$G$29)</f>
        <v>61</v>
      </c>
      <c r="I8" s="134">
        <v>0.28570000000000001</v>
      </c>
      <c r="J8" s="123">
        <v>0</v>
      </c>
      <c r="K8" s="123">
        <v>0</v>
      </c>
      <c r="L8" s="139">
        <v>1.3425925925925925E-3</v>
      </c>
      <c r="M8" s="128">
        <v>0</v>
      </c>
      <c r="N8" s="144">
        <v>0</v>
      </c>
      <c r="P8" s="4"/>
      <c r="Q8" s="4"/>
      <c r="R8" s="4"/>
    </row>
    <row r="9" spans="1:30" x14ac:dyDescent="0.25">
      <c r="B9" s="100">
        <v>42587</v>
      </c>
      <c r="C9" s="94">
        <v>1</v>
      </c>
      <c r="D9" s="112">
        <v>5</v>
      </c>
      <c r="E9" s="45">
        <v>0</v>
      </c>
      <c r="F9" s="45">
        <v>0</v>
      </c>
      <c r="G9" s="112">
        <f t="shared" si="1"/>
        <v>5</v>
      </c>
      <c r="H9" s="112">
        <f>SUM(G9:$G$29)</f>
        <v>19</v>
      </c>
      <c r="I9" s="133">
        <v>0.6</v>
      </c>
      <c r="J9" s="122">
        <v>0</v>
      </c>
      <c r="K9" s="122">
        <v>0</v>
      </c>
      <c r="L9" s="138">
        <v>2.8009259259259259E-3</v>
      </c>
      <c r="M9" s="127">
        <v>0</v>
      </c>
      <c r="N9" s="143">
        <v>0</v>
      </c>
      <c r="P9" s="4"/>
      <c r="Q9" s="4"/>
      <c r="R9" s="4"/>
    </row>
    <row r="10" spans="1:30" x14ac:dyDescent="0.25">
      <c r="B10" s="102">
        <f t="shared" ref="B10:B29" si="2">B9-7</f>
        <v>42580</v>
      </c>
      <c r="C10" s="98">
        <v>2</v>
      </c>
      <c r="D10" s="114">
        <v>5</v>
      </c>
      <c r="E10" s="97">
        <v>0</v>
      </c>
      <c r="F10" s="97">
        <v>0</v>
      </c>
      <c r="G10" s="114">
        <f t="shared" si="1"/>
        <v>5</v>
      </c>
      <c r="H10" s="114">
        <f>SUM(G10:$G$29)</f>
        <v>14</v>
      </c>
      <c r="I10" s="135">
        <v>1</v>
      </c>
      <c r="J10" s="124">
        <v>0</v>
      </c>
      <c r="K10" s="124">
        <v>0</v>
      </c>
      <c r="L10" s="140">
        <v>0</v>
      </c>
      <c r="M10" s="129">
        <v>0</v>
      </c>
      <c r="N10" s="145">
        <v>0</v>
      </c>
      <c r="P10" s="4"/>
      <c r="Q10" s="4"/>
      <c r="R10" s="4"/>
    </row>
    <row r="11" spans="1:30" x14ac:dyDescent="0.25">
      <c r="B11" s="100">
        <f t="shared" si="2"/>
        <v>42573</v>
      </c>
      <c r="C11" s="94">
        <v>3</v>
      </c>
      <c r="D11" s="112">
        <v>0</v>
      </c>
      <c r="E11" s="45">
        <v>0</v>
      </c>
      <c r="F11" s="45">
        <v>0</v>
      </c>
      <c r="G11" s="112">
        <f t="shared" si="1"/>
        <v>0</v>
      </c>
      <c r="H11" s="112">
        <f>SUM(G11:$G$29)</f>
        <v>9</v>
      </c>
      <c r="I11" s="133">
        <v>0</v>
      </c>
      <c r="J11" s="122">
        <v>0</v>
      </c>
      <c r="K11" s="122">
        <v>0</v>
      </c>
      <c r="L11" s="138">
        <v>0</v>
      </c>
      <c r="M11" s="127">
        <v>0</v>
      </c>
      <c r="N11" s="143">
        <v>0</v>
      </c>
      <c r="P11" s="4"/>
      <c r="Q11" s="4"/>
      <c r="R11" s="4"/>
    </row>
    <row r="12" spans="1:30" x14ac:dyDescent="0.25">
      <c r="B12" s="102">
        <f t="shared" si="2"/>
        <v>42566</v>
      </c>
      <c r="C12" s="98">
        <v>4</v>
      </c>
      <c r="D12" s="114">
        <v>3</v>
      </c>
      <c r="E12" s="97">
        <v>0</v>
      </c>
      <c r="F12" s="97">
        <v>0</v>
      </c>
      <c r="G12" s="114">
        <f t="shared" si="1"/>
        <v>3</v>
      </c>
      <c r="H12" s="114">
        <f>SUM(G12:$G$29)</f>
        <v>9</v>
      </c>
      <c r="I12" s="135">
        <v>0.33329999999999999</v>
      </c>
      <c r="J12" s="124">
        <v>0</v>
      </c>
      <c r="K12" s="124">
        <v>0</v>
      </c>
      <c r="L12" s="140">
        <v>2.8935185185185189E-4</v>
      </c>
      <c r="M12" s="129">
        <v>0</v>
      </c>
      <c r="N12" s="145">
        <v>0</v>
      </c>
      <c r="P12" s="4"/>
      <c r="Q12" s="4"/>
      <c r="R12" s="4"/>
    </row>
    <row r="13" spans="1:30" x14ac:dyDescent="0.25">
      <c r="B13" s="100">
        <f t="shared" si="2"/>
        <v>42559</v>
      </c>
      <c r="C13" s="94">
        <v>5</v>
      </c>
      <c r="D13" s="112">
        <v>0</v>
      </c>
      <c r="E13" s="45">
        <v>0</v>
      </c>
      <c r="F13" s="45">
        <v>0</v>
      </c>
      <c r="G13" s="112">
        <f t="shared" si="1"/>
        <v>0</v>
      </c>
      <c r="H13" s="112">
        <f>SUM(G13:$G$29)</f>
        <v>6</v>
      </c>
      <c r="I13" s="133">
        <v>0</v>
      </c>
      <c r="J13" s="122">
        <v>0</v>
      </c>
      <c r="K13" s="122">
        <v>0</v>
      </c>
      <c r="L13" s="138">
        <v>0</v>
      </c>
      <c r="M13" s="127">
        <v>0</v>
      </c>
      <c r="N13" s="143">
        <v>0</v>
      </c>
      <c r="P13" s="4"/>
      <c r="Q13" s="4"/>
      <c r="R13" s="4"/>
    </row>
    <row r="14" spans="1:30" x14ac:dyDescent="0.25">
      <c r="B14" s="102">
        <f t="shared" si="2"/>
        <v>42552</v>
      </c>
      <c r="C14" s="98">
        <v>6</v>
      </c>
      <c r="D14" s="114">
        <v>0</v>
      </c>
      <c r="E14" s="97">
        <v>2</v>
      </c>
      <c r="F14" s="97">
        <v>0</v>
      </c>
      <c r="G14" s="114">
        <f t="shared" si="1"/>
        <v>2</v>
      </c>
      <c r="H14" s="114">
        <f>SUM(G14:$G$29)</f>
        <v>6</v>
      </c>
      <c r="I14" s="135">
        <v>0</v>
      </c>
      <c r="J14" s="124">
        <v>0.5</v>
      </c>
      <c r="K14" s="124">
        <v>0</v>
      </c>
      <c r="L14" s="140">
        <v>0</v>
      </c>
      <c r="M14" s="129">
        <v>1.5046296296296297E-4</v>
      </c>
      <c r="N14" s="145">
        <v>0</v>
      </c>
      <c r="P14" s="4"/>
      <c r="Q14" s="25"/>
      <c r="R14" s="22"/>
    </row>
    <row r="15" spans="1:30" x14ac:dyDescent="0.25">
      <c r="B15" s="100">
        <f t="shared" si="2"/>
        <v>42545</v>
      </c>
      <c r="C15" s="94">
        <v>7</v>
      </c>
      <c r="D15" s="112">
        <v>0</v>
      </c>
      <c r="E15" s="45">
        <v>4</v>
      </c>
      <c r="F15" s="45">
        <v>0</v>
      </c>
      <c r="G15" s="112">
        <f t="shared" si="1"/>
        <v>4</v>
      </c>
      <c r="H15" s="112">
        <f>SUM(G15:$G$29)</f>
        <v>4</v>
      </c>
      <c r="I15" s="133">
        <v>0</v>
      </c>
      <c r="J15" s="122">
        <v>0.75</v>
      </c>
      <c r="K15" s="122">
        <v>0</v>
      </c>
      <c r="L15" s="138">
        <v>0</v>
      </c>
      <c r="M15" s="127">
        <v>9.7222222222222209E-4</v>
      </c>
      <c r="N15" s="143">
        <v>0</v>
      </c>
      <c r="P15" s="4"/>
      <c r="Q15" s="25"/>
      <c r="R15" s="22"/>
    </row>
    <row r="16" spans="1:30" x14ac:dyDescent="0.25">
      <c r="B16" s="102">
        <f t="shared" si="2"/>
        <v>42538</v>
      </c>
      <c r="C16" s="98">
        <v>8</v>
      </c>
      <c r="D16" s="114">
        <v>0</v>
      </c>
      <c r="E16" s="97">
        <v>0</v>
      </c>
      <c r="F16" s="97">
        <v>0</v>
      </c>
      <c r="G16" s="114">
        <f t="shared" si="1"/>
        <v>0</v>
      </c>
      <c r="H16" s="114">
        <f>SUM(G16:$G$29)</f>
        <v>0</v>
      </c>
      <c r="I16" s="135">
        <v>0</v>
      </c>
      <c r="J16" s="124">
        <v>0</v>
      </c>
      <c r="K16" s="124">
        <v>0</v>
      </c>
      <c r="L16" s="140">
        <v>0</v>
      </c>
      <c r="M16" s="129">
        <v>0</v>
      </c>
      <c r="N16" s="145">
        <v>0</v>
      </c>
    </row>
    <row r="17" spans="2:14" x14ac:dyDescent="0.25">
      <c r="B17" s="100">
        <f t="shared" si="2"/>
        <v>42531</v>
      </c>
      <c r="C17" s="94">
        <v>9</v>
      </c>
      <c r="D17" s="112">
        <v>0</v>
      </c>
      <c r="E17" s="45">
        <v>0</v>
      </c>
      <c r="F17" s="45">
        <v>0</v>
      </c>
      <c r="G17" s="112">
        <f t="shared" si="1"/>
        <v>0</v>
      </c>
      <c r="H17" s="112">
        <f>SUM(G17:$G$29)</f>
        <v>0</v>
      </c>
      <c r="I17" s="133">
        <v>0</v>
      </c>
      <c r="J17" s="122">
        <v>0</v>
      </c>
      <c r="K17" s="122">
        <v>0</v>
      </c>
      <c r="L17" s="138">
        <v>0</v>
      </c>
      <c r="M17" s="127">
        <v>0</v>
      </c>
      <c r="N17" s="143">
        <v>0</v>
      </c>
    </row>
    <row r="18" spans="2:14" x14ac:dyDescent="0.25">
      <c r="B18" s="102">
        <f t="shared" si="2"/>
        <v>42524</v>
      </c>
      <c r="C18" s="98">
        <v>10</v>
      </c>
      <c r="D18" s="114">
        <v>0</v>
      </c>
      <c r="E18" s="97">
        <v>0</v>
      </c>
      <c r="F18" s="97">
        <v>0</v>
      </c>
      <c r="G18" s="114">
        <f t="shared" si="1"/>
        <v>0</v>
      </c>
      <c r="H18" s="114">
        <f>SUM(G18:$G$29)</f>
        <v>0</v>
      </c>
      <c r="I18" s="135">
        <v>0</v>
      </c>
      <c r="J18" s="124">
        <v>0</v>
      </c>
      <c r="K18" s="124">
        <v>0</v>
      </c>
      <c r="L18" s="140">
        <v>0</v>
      </c>
      <c r="M18" s="129">
        <v>0</v>
      </c>
      <c r="N18" s="145">
        <v>0</v>
      </c>
    </row>
    <row r="19" spans="2:14" x14ac:dyDescent="0.25">
      <c r="B19" s="100">
        <f t="shared" si="2"/>
        <v>42517</v>
      </c>
      <c r="C19" s="94">
        <v>11</v>
      </c>
      <c r="D19" s="112">
        <v>0</v>
      </c>
      <c r="E19" s="45">
        <v>0</v>
      </c>
      <c r="F19" s="45">
        <v>0</v>
      </c>
      <c r="G19" s="112">
        <f t="shared" si="1"/>
        <v>0</v>
      </c>
      <c r="H19" s="112">
        <f>SUM(G19:$G$29)</f>
        <v>0</v>
      </c>
      <c r="I19" s="133">
        <v>0</v>
      </c>
      <c r="J19" s="122">
        <v>0</v>
      </c>
      <c r="K19" s="122">
        <v>0</v>
      </c>
      <c r="L19" s="138">
        <v>0</v>
      </c>
      <c r="M19" s="127">
        <v>0</v>
      </c>
      <c r="N19" s="143">
        <v>0</v>
      </c>
    </row>
    <row r="20" spans="2:14" x14ac:dyDescent="0.25">
      <c r="B20" s="102">
        <f t="shared" si="2"/>
        <v>42510</v>
      </c>
      <c r="C20" s="98">
        <v>12</v>
      </c>
      <c r="D20" s="114">
        <v>0</v>
      </c>
      <c r="E20" s="97">
        <v>0</v>
      </c>
      <c r="F20" s="97">
        <v>0</v>
      </c>
      <c r="G20" s="114">
        <f t="shared" si="1"/>
        <v>0</v>
      </c>
      <c r="H20" s="114">
        <f>SUM(G20:$G$29)</f>
        <v>0</v>
      </c>
      <c r="I20" s="135">
        <v>0</v>
      </c>
      <c r="J20" s="124">
        <v>0</v>
      </c>
      <c r="K20" s="124">
        <v>0</v>
      </c>
      <c r="L20" s="140">
        <v>0</v>
      </c>
      <c r="M20" s="129">
        <v>0</v>
      </c>
      <c r="N20" s="145">
        <v>0</v>
      </c>
    </row>
    <row r="21" spans="2:14" x14ac:dyDescent="0.25">
      <c r="B21" s="100">
        <f t="shared" si="2"/>
        <v>42503</v>
      </c>
      <c r="C21" s="94">
        <v>13</v>
      </c>
      <c r="D21" s="112">
        <v>0</v>
      </c>
      <c r="E21" s="45">
        <v>0</v>
      </c>
      <c r="F21" s="45">
        <v>0</v>
      </c>
      <c r="G21" s="112">
        <f t="shared" si="1"/>
        <v>0</v>
      </c>
      <c r="H21" s="112">
        <f>SUM(G21:$G$29)</f>
        <v>0</v>
      </c>
      <c r="I21" s="133">
        <v>0</v>
      </c>
      <c r="J21" s="122">
        <v>0</v>
      </c>
      <c r="K21" s="122">
        <v>0</v>
      </c>
      <c r="L21" s="138">
        <v>0</v>
      </c>
      <c r="M21" s="127">
        <v>0</v>
      </c>
      <c r="N21" s="143">
        <v>0</v>
      </c>
    </row>
    <row r="22" spans="2:14" x14ac:dyDescent="0.25">
      <c r="B22" s="102">
        <f t="shared" si="2"/>
        <v>42496</v>
      </c>
      <c r="C22" s="98">
        <v>14</v>
      </c>
      <c r="D22" s="114">
        <v>0</v>
      </c>
      <c r="E22" s="97">
        <v>0</v>
      </c>
      <c r="F22" s="97">
        <v>0</v>
      </c>
      <c r="G22" s="114">
        <f t="shared" si="1"/>
        <v>0</v>
      </c>
      <c r="H22" s="114">
        <f>SUM(G22:$G$29)</f>
        <v>0</v>
      </c>
      <c r="I22" s="135">
        <v>0</v>
      </c>
      <c r="J22" s="124">
        <v>0</v>
      </c>
      <c r="K22" s="124">
        <v>0</v>
      </c>
      <c r="L22" s="140">
        <v>0</v>
      </c>
      <c r="M22" s="129">
        <v>0</v>
      </c>
      <c r="N22" s="145">
        <v>0</v>
      </c>
    </row>
    <row r="23" spans="2:14" x14ac:dyDescent="0.25">
      <c r="B23" s="100">
        <f t="shared" si="2"/>
        <v>42489</v>
      </c>
      <c r="C23" s="94">
        <v>15</v>
      </c>
      <c r="D23" s="112">
        <v>0</v>
      </c>
      <c r="E23" s="45">
        <v>0</v>
      </c>
      <c r="F23" s="45">
        <v>0</v>
      </c>
      <c r="G23" s="112">
        <f t="shared" si="1"/>
        <v>0</v>
      </c>
      <c r="H23" s="112">
        <f>SUM(G23:$G$29)</f>
        <v>0</v>
      </c>
      <c r="I23" s="133">
        <v>0</v>
      </c>
      <c r="J23" s="122">
        <v>0</v>
      </c>
      <c r="K23" s="122">
        <v>0</v>
      </c>
      <c r="L23" s="138">
        <v>0</v>
      </c>
      <c r="M23" s="127">
        <v>0</v>
      </c>
      <c r="N23" s="143">
        <v>0</v>
      </c>
    </row>
    <row r="24" spans="2:14" x14ac:dyDescent="0.25">
      <c r="B24" s="102">
        <f t="shared" si="2"/>
        <v>42482</v>
      </c>
      <c r="C24" s="98">
        <v>16</v>
      </c>
      <c r="D24" s="114">
        <v>0</v>
      </c>
      <c r="E24" s="97">
        <v>0</v>
      </c>
      <c r="F24" s="97">
        <v>0</v>
      </c>
      <c r="G24" s="114">
        <f t="shared" si="1"/>
        <v>0</v>
      </c>
      <c r="H24" s="114">
        <f>SUM(G24:$G$29)</f>
        <v>0</v>
      </c>
      <c r="I24" s="135">
        <v>0</v>
      </c>
      <c r="J24" s="124">
        <v>0</v>
      </c>
      <c r="K24" s="124">
        <v>0</v>
      </c>
      <c r="L24" s="140">
        <v>0</v>
      </c>
      <c r="M24" s="129">
        <v>0</v>
      </c>
      <c r="N24" s="145">
        <v>0</v>
      </c>
    </row>
    <row r="25" spans="2:14" x14ac:dyDescent="0.25">
      <c r="B25" s="100">
        <f t="shared" si="2"/>
        <v>42475</v>
      </c>
      <c r="C25" s="94">
        <v>17</v>
      </c>
      <c r="D25" s="112">
        <v>0</v>
      </c>
      <c r="E25" s="45">
        <v>0</v>
      </c>
      <c r="F25" s="45">
        <v>0</v>
      </c>
      <c r="G25" s="112">
        <f t="shared" si="1"/>
        <v>0</v>
      </c>
      <c r="H25" s="112">
        <f>SUM(G25:$G$29)</f>
        <v>0</v>
      </c>
      <c r="I25" s="133">
        <v>0</v>
      </c>
      <c r="J25" s="122">
        <v>0</v>
      </c>
      <c r="K25" s="122">
        <v>0</v>
      </c>
      <c r="L25" s="138">
        <v>0</v>
      </c>
      <c r="M25" s="127">
        <v>0</v>
      </c>
      <c r="N25" s="143">
        <v>0</v>
      </c>
    </row>
    <row r="26" spans="2:14" x14ac:dyDescent="0.25">
      <c r="B26" s="102">
        <f t="shared" si="2"/>
        <v>42468</v>
      </c>
      <c r="C26" s="98">
        <v>18</v>
      </c>
      <c r="D26" s="114">
        <v>0</v>
      </c>
      <c r="E26" s="97">
        <v>0</v>
      </c>
      <c r="F26" s="97">
        <v>0</v>
      </c>
      <c r="G26" s="114">
        <f t="shared" si="1"/>
        <v>0</v>
      </c>
      <c r="H26" s="114">
        <f>SUM(G26:$G$29)</f>
        <v>0</v>
      </c>
      <c r="I26" s="135">
        <v>0</v>
      </c>
      <c r="J26" s="124">
        <v>0</v>
      </c>
      <c r="K26" s="124">
        <v>0</v>
      </c>
      <c r="L26" s="140">
        <v>0</v>
      </c>
      <c r="M26" s="129">
        <v>0</v>
      </c>
      <c r="N26" s="145">
        <v>0</v>
      </c>
    </row>
    <row r="27" spans="2:14" x14ac:dyDescent="0.25">
      <c r="B27" s="100">
        <f t="shared" si="2"/>
        <v>42461</v>
      </c>
      <c r="C27" s="94">
        <v>19</v>
      </c>
      <c r="D27" s="112">
        <v>0</v>
      </c>
      <c r="E27" s="45">
        <v>0</v>
      </c>
      <c r="F27" s="45">
        <v>0</v>
      </c>
      <c r="G27" s="112">
        <f t="shared" si="1"/>
        <v>0</v>
      </c>
      <c r="H27" s="112">
        <f>SUM(G27:$G$29)</f>
        <v>0</v>
      </c>
      <c r="I27" s="133">
        <v>0</v>
      </c>
      <c r="J27" s="122">
        <v>0</v>
      </c>
      <c r="K27" s="122">
        <v>0</v>
      </c>
      <c r="L27" s="138">
        <v>0</v>
      </c>
      <c r="M27" s="127">
        <v>0</v>
      </c>
      <c r="N27" s="143">
        <v>0</v>
      </c>
    </row>
    <row r="28" spans="2:14" x14ac:dyDescent="0.25">
      <c r="B28" s="102">
        <f t="shared" si="2"/>
        <v>42454</v>
      </c>
      <c r="C28" s="98">
        <v>20</v>
      </c>
      <c r="D28" s="114">
        <v>0</v>
      </c>
      <c r="E28" s="97">
        <v>0</v>
      </c>
      <c r="F28" s="97">
        <v>0</v>
      </c>
      <c r="G28" s="114">
        <f t="shared" si="1"/>
        <v>0</v>
      </c>
      <c r="H28" s="114">
        <f>SUM(G28:$G$29)</f>
        <v>0</v>
      </c>
      <c r="I28" s="135">
        <v>0</v>
      </c>
      <c r="J28" s="124">
        <v>0</v>
      </c>
      <c r="K28" s="124">
        <v>0</v>
      </c>
      <c r="L28" s="140">
        <v>0</v>
      </c>
      <c r="M28" s="129">
        <v>0</v>
      </c>
      <c r="N28" s="145">
        <v>0</v>
      </c>
    </row>
    <row r="29" spans="2:14" x14ac:dyDescent="0.25">
      <c r="B29" s="103">
        <f t="shared" si="2"/>
        <v>42447</v>
      </c>
      <c r="C29" s="110">
        <v>21</v>
      </c>
      <c r="D29" s="115">
        <v>0</v>
      </c>
      <c r="E29" s="104">
        <v>0</v>
      </c>
      <c r="F29" s="104">
        <v>0</v>
      </c>
      <c r="G29" s="115">
        <f t="shared" si="1"/>
        <v>0</v>
      </c>
      <c r="H29" s="115"/>
      <c r="I29" s="136">
        <v>0</v>
      </c>
      <c r="J29" s="125">
        <v>0</v>
      </c>
      <c r="K29" s="125">
        <v>0</v>
      </c>
      <c r="L29" s="141">
        <v>0</v>
      </c>
      <c r="M29" s="130">
        <v>0</v>
      </c>
      <c r="N29" s="146">
        <v>0</v>
      </c>
    </row>
  </sheetData>
  <mergeCells count="5">
    <mergeCell ref="D4:H4"/>
    <mergeCell ref="I4:K4"/>
    <mergeCell ref="L4:N4"/>
    <mergeCell ref="D1:F1"/>
    <mergeCell ref="B2:C2"/>
  </mergeCells>
  <pageMargins left="0.7" right="0.7" top="0.75" bottom="0.75" header="0.3" footer="0.3"/>
  <pageSetup paperSize="3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topLeftCell="A7" zoomScaleNormal="100" workbookViewId="0">
      <selection activeCell="M19" sqref="M19"/>
    </sheetView>
  </sheetViews>
  <sheetFormatPr defaultColWidth="10.28515625" defaultRowHeight="15" x14ac:dyDescent="0.25"/>
  <cols>
    <col min="2" max="2" width="26.7109375" bestFit="1" customWidth="1"/>
    <col min="7" max="7" width="12.5703125" customWidth="1"/>
  </cols>
  <sheetData>
    <row r="1" spans="1:30" x14ac:dyDescent="0.25">
      <c r="B1" s="90" t="s">
        <v>4</v>
      </c>
      <c r="C1" s="91"/>
      <c r="D1" s="195" t="s">
        <v>5</v>
      </c>
      <c r="E1" s="195"/>
      <c r="F1" s="195"/>
      <c r="G1" s="195"/>
      <c r="H1" s="195"/>
      <c r="I1" s="195"/>
      <c r="K1" s="38" t="s">
        <v>40</v>
      </c>
    </row>
    <row r="2" spans="1:30" x14ac:dyDescent="0.25">
      <c r="B2" s="182" t="s">
        <v>83</v>
      </c>
      <c r="C2" s="183"/>
      <c r="D2" s="9">
        <f>SUM(D6:D29)</f>
        <v>364</v>
      </c>
      <c r="E2" s="9">
        <f>SUM(E6:E29)</f>
        <v>17</v>
      </c>
      <c r="F2" s="9">
        <f t="shared" ref="F2:I2" si="0">SUM(F6:F29)</f>
        <v>29</v>
      </c>
      <c r="G2" s="9">
        <f t="shared" si="0"/>
        <v>3</v>
      </c>
      <c r="H2" s="9">
        <f t="shared" si="0"/>
        <v>89</v>
      </c>
      <c r="I2" s="9">
        <f t="shared" si="0"/>
        <v>1</v>
      </c>
      <c r="K2" s="9">
        <f>SUM(J6:J29)</f>
        <v>503</v>
      </c>
    </row>
    <row r="3" spans="1:30" x14ac:dyDescent="0.25">
      <c r="A3" s="6"/>
      <c r="D3" s="37" t="s">
        <v>14</v>
      </c>
      <c r="E3" s="37" t="s">
        <v>14</v>
      </c>
      <c r="F3" s="37" t="s">
        <v>14</v>
      </c>
      <c r="G3" s="37" t="s">
        <v>14</v>
      </c>
      <c r="H3" s="37" t="s">
        <v>14</v>
      </c>
      <c r="I3" s="37" t="s">
        <v>14</v>
      </c>
      <c r="K3" s="37" t="s">
        <v>14</v>
      </c>
    </row>
    <row r="4" spans="1:30" s="4" customFormat="1" x14ac:dyDescent="0.25">
      <c r="A4" s="13"/>
      <c r="B4"/>
      <c r="C4"/>
      <c r="D4" s="190" t="s">
        <v>5</v>
      </c>
      <c r="E4" s="191"/>
      <c r="F4" s="191"/>
      <c r="G4" s="191"/>
      <c r="H4" s="191"/>
      <c r="I4" s="191"/>
      <c r="J4" s="191"/>
      <c r="K4" s="19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45" x14ac:dyDescent="0.25">
      <c r="B5" s="156" t="s">
        <v>32</v>
      </c>
      <c r="C5" s="157" t="s">
        <v>38</v>
      </c>
      <c r="D5" s="56" t="s">
        <v>78</v>
      </c>
      <c r="E5" s="56" t="s">
        <v>79</v>
      </c>
      <c r="F5" s="56" t="s">
        <v>81</v>
      </c>
      <c r="G5" s="56" t="s">
        <v>15</v>
      </c>
      <c r="H5" s="56" t="s">
        <v>80</v>
      </c>
      <c r="I5" s="56" t="s">
        <v>82</v>
      </c>
      <c r="J5" s="57" t="s">
        <v>25</v>
      </c>
      <c r="K5" s="57" t="s">
        <v>33</v>
      </c>
    </row>
    <row r="6" spans="1:30" x14ac:dyDescent="0.25">
      <c r="B6" s="99">
        <v>42608</v>
      </c>
      <c r="C6" s="93">
        <v>-2</v>
      </c>
      <c r="D6" s="111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158">
        <f>SUM(D6:I6)</f>
        <v>0</v>
      </c>
      <c r="K6" s="158">
        <f>SUM(J6:$J$29)</f>
        <v>503</v>
      </c>
      <c r="M6" s="4"/>
      <c r="N6" s="4"/>
      <c r="P6" s="4"/>
      <c r="R6" s="4"/>
    </row>
    <row r="7" spans="1:30" x14ac:dyDescent="0.25">
      <c r="B7" s="100">
        <v>42601</v>
      </c>
      <c r="C7" s="94">
        <v>-1</v>
      </c>
      <c r="D7" s="112">
        <v>11</v>
      </c>
      <c r="E7" s="45">
        <v>0</v>
      </c>
      <c r="F7" s="45">
        <v>0</v>
      </c>
      <c r="G7" s="45">
        <v>0</v>
      </c>
      <c r="H7" s="45">
        <v>2</v>
      </c>
      <c r="I7" s="45">
        <v>0</v>
      </c>
      <c r="J7" s="159">
        <f t="shared" ref="J7:J29" si="1">SUM(D7:I7)</f>
        <v>13</v>
      </c>
      <c r="K7" s="159">
        <f>SUM(J7:$J$29)</f>
        <v>503</v>
      </c>
      <c r="M7" s="4"/>
      <c r="N7" s="4"/>
      <c r="P7" s="4"/>
      <c r="R7" s="4"/>
    </row>
    <row r="8" spans="1:30" x14ac:dyDescent="0.25">
      <c r="B8" s="101">
        <v>42592</v>
      </c>
      <c r="C8" s="96">
        <v>0</v>
      </c>
      <c r="D8" s="113">
        <v>71</v>
      </c>
      <c r="E8" s="95">
        <v>4</v>
      </c>
      <c r="F8" s="95">
        <v>8</v>
      </c>
      <c r="G8" s="95">
        <v>0</v>
      </c>
      <c r="H8" s="95">
        <v>0</v>
      </c>
      <c r="I8" s="95">
        <v>0</v>
      </c>
      <c r="J8" s="160">
        <f t="shared" si="1"/>
        <v>83</v>
      </c>
      <c r="K8" s="160">
        <f>SUM(J8:$J$29)</f>
        <v>490</v>
      </c>
      <c r="M8" s="4"/>
      <c r="N8" s="4"/>
      <c r="O8" s="4"/>
      <c r="P8" s="4"/>
      <c r="R8" s="4"/>
    </row>
    <row r="9" spans="1:30" x14ac:dyDescent="0.25">
      <c r="B9" s="100">
        <v>42587</v>
      </c>
      <c r="C9" s="94">
        <v>1</v>
      </c>
      <c r="D9" s="112">
        <v>145</v>
      </c>
      <c r="E9" s="45">
        <v>4</v>
      </c>
      <c r="F9" s="45">
        <v>12</v>
      </c>
      <c r="G9" s="45">
        <v>0</v>
      </c>
      <c r="H9" s="45">
        <v>81</v>
      </c>
      <c r="I9" s="45">
        <v>0</v>
      </c>
      <c r="J9" s="159">
        <f t="shared" si="1"/>
        <v>242</v>
      </c>
      <c r="K9" s="159">
        <f>SUM(J9:$J$29)</f>
        <v>407</v>
      </c>
      <c r="M9" s="4"/>
      <c r="N9" s="4"/>
      <c r="O9" s="4"/>
      <c r="P9" s="4"/>
      <c r="R9" s="4"/>
    </row>
    <row r="10" spans="1:30" x14ac:dyDescent="0.25">
      <c r="B10" s="102">
        <f t="shared" ref="B10:B29" si="2">B9-7</f>
        <v>42580</v>
      </c>
      <c r="C10" s="98">
        <v>2</v>
      </c>
      <c r="D10" s="114">
        <v>36</v>
      </c>
      <c r="E10" s="97">
        <v>9</v>
      </c>
      <c r="F10" s="97">
        <v>9</v>
      </c>
      <c r="G10" s="97">
        <v>3</v>
      </c>
      <c r="H10" s="97">
        <v>6</v>
      </c>
      <c r="I10" s="97">
        <v>1</v>
      </c>
      <c r="J10" s="161">
        <f t="shared" si="1"/>
        <v>64</v>
      </c>
      <c r="K10" s="161">
        <f>SUM(J10:$J$29)</f>
        <v>165</v>
      </c>
      <c r="M10" s="4"/>
      <c r="N10" s="4"/>
      <c r="O10" s="4"/>
      <c r="P10" s="4"/>
      <c r="R10" s="4"/>
    </row>
    <row r="11" spans="1:30" x14ac:dyDescent="0.25">
      <c r="B11" s="100">
        <f t="shared" si="2"/>
        <v>42573</v>
      </c>
      <c r="C11" s="94">
        <v>3</v>
      </c>
      <c r="D11" s="112">
        <v>64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159">
        <f t="shared" si="1"/>
        <v>64</v>
      </c>
      <c r="K11" s="159">
        <f>SUM(J11:$J$29)</f>
        <v>101</v>
      </c>
      <c r="M11" s="4"/>
      <c r="O11" s="4"/>
    </row>
    <row r="12" spans="1:30" x14ac:dyDescent="0.25">
      <c r="B12" s="102">
        <f t="shared" si="2"/>
        <v>42566</v>
      </c>
      <c r="C12" s="98">
        <v>4</v>
      </c>
      <c r="D12" s="114">
        <v>2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161">
        <f t="shared" si="1"/>
        <v>2</v>
      </c>
      <c r="K12" s="161">
        <f>SUM(J12:$J$29)</f>
        <v>37</v>
      </c>
      <c r="M12" s="4"/>
      <c r="O12" s="4"/>
    </row>
    <row r="13" spans="1:30" x14ac:dyDescent="0.25">
      <c r="B13" s="100">
        <f t="shared" si="2"/>
        <v>42559</v>
      </c>
      <c r="C13" s="94">
        <v>5</v>
      </c>
      <c r="D13" s="112">
        <v>8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159">
        <f t="shared" si="1"/>
        <v>8</v>
      </c>
      <c r="K13" s="159">
        <f>SUM(J13:$J$29)</f>
        <v>35</v>
      </c>
      <c r="M13" s="4"/>
    </row>
    <row r="14" spans="1:30" x14ac:dyDescent="0.25">
      <c r="B14" s="102">
        <f t="shared" si="2"/>
        <v>42552</v>
      </c>
      <c r="C14" s="98">
        <v>6</v>
      </c>
      <c r="D14" s="114">
        <v>11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161">
        <f t="shared" si="1"/>
        <v>11</v>
      </c>
      <c r="K14" s="161">
        <f>SUM(J14:$J$29)</f>
        <v>27</v>
      </c>
      <c r="M14" s="4"/>
    </row>
    <row r="15" spans="1:30" x14ac:dyDescent="0.25">
      <c r="B15" s="100">
        <f t="shared" si="2"/>
        <v>42545</v>
      </c>
      <c r="C15" s="94">
        <v>7</v>
      </c>
      <c r="D15" s="112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159">
        <f t="shared" si="1"/>
        <v>0</v>
      </c>
      <c r="K15" s="159">
        <f>SUM(J15:$J$29)</f>
        <v>16</v>
      </c>
      <c r="M15" s="4"/>
    </row>
    <row r="16" spans="1:30" x14ac:dyDescent="0.25">
      <c r="B16" s="102">
        <f t="shared" si="2"/>
        <v>42538</v>
      </c>
      <c r="C16" s="98">
        <v>8</v>
      </c>
      <c r="D16" s="114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161">
        <f t="shared" si="1"/>
        <v>0</v>
      </c>
      <c r="K16" s="161">
        <f>SUM(J16:$J$29)</f>
        <v>16</v>
      </c>
      <c r="M16" s="4"/>
    </row>
    <row r="17" spans="2:20" x14ac:dyDescent="0.25">
      <c r="B17" s="100">
        <f t="shared" si="2"/>
        <v>42531</v>
      </c>
      <c r="C17" s="94">
        <v>9</v>
      </c>
      <c r="D17" s="112">
        <v>2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159">
        <f t="shared" si="1"/>
        <v>2</v>
      </c>
      <c r="K17" s="159">
        <f>SUM(J17:$J$29)</f>
        <v>16</v>
      </c>
      <c r="M17" s="4"/>
    </row>
    <row r="18" spans="2:20" x14ac:dyDescent="0.25">
      <c r="B18" s="102">
        <f t="shared" si="2"/>
        <v>42524</v>
      </c>
      <c r="C18" s="98">
        <v>10</v>
      </c>
      <c r="D18" s="114">
        <v>14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161">
        <f t="shared" si="1"/>
        <v>14</v>
      </c>
      <c r="K18" s="161">
        <f>SUM(J18:$J$29)</f>
        <v>14</v>
      </c>
      <c r="M18" s="4"/>
    </row>
    <row r="19" spans="2:20" x14ac:dyDescent="0.25">
      <c r="B19" s="100">
        <f t="shared" si="2"/>
        <v>42517</v>
      </c>
      <c r="C19" s="94">
        <v>11</v>
      </c>
      <c r="D19" s="112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159">
        <f t="shared" si="1"/>
        <v>0</v>
      </c>
      <c r="K19" s="159">
        <f>SUM(J19:$J$29)</f>
        <v>0</v>
      </c>
    </row>
    <row r="20" spans="2:20" x14ac:dyDescent="0.25">
      <c r="B20" s="102">
        <f t="shared" si="2"/>
        <v>42510</v>
      </c>
      <c r="C20" s="98">
        <v>12</v>
      </c>
      <c r="D20" s="114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161">
        <f t="shared" si="1"/>
        <v>0</v>
      </c>
      <c r="K20" s="161">
        <f>SUM(J20:$J$29)</f>
        <v>0</v>
      </c>
    </row>
    <row r="21" spans="2:20" x14ac:dyDescent="0.25">
      <c r="B21" s="100">
        <f t="shared" si="2"/>
        <v>42503</v>
      </c>
      <c r="C21" s="94">
        <v>13</v>
      </c>
      <c r="D21" s="112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159">
        <f t="shared" si="1"/>
        <v>0</v>
      </c>
      <c r="K21" s="159">
        <f>SUM(J21:$J$29)</f>
        <v>0</v>
      </c>
    </row>
    <row r="22" spans="2:20" x14ac:dyDescent="0.25">
      <c r="B22" s="102">
        <f t="shared" si="2"/>
        <v>42496</v>
      </c>
      <c r="C22" s="98">
        <v>14</v>
      </c>
      <c r="D22" s="114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161">
        <f t="shared" si="1"/>
        <v>0</v>
      </c>
      <c r="K22" s="161">
        <f>SUM(J22:$J$29)</f>
        <v>0</v>
      </c>
    </row>
    <row r="23" spans="2:20" x14ac:dyDescent="0.25">
      <c r="B23" s="100">
        <f t="shared" si="2"/>
        <v>42489</v>
      </c>
      <c r="C23" s="94">
        <v>15</v>
      </c>
      <c r="D23" s="112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159">
        <f t="shared" si="1"/>
        <v>0</v>
      </c>
      <c r="K23" s="159">
        <f>SUM(J23:$J$29)</f>
        <v>0</v>
      </c>
    </row>
    <row r="24" spans="2:20" x14ac:dyDescent="0.25">
      <c r="B24" s="102">
        <f t="shared" si="2"/>
        <v>42482</v>
      </c>
      <c r="C24" s="98">
        <v>16</v>
      </c>
      <c r="D24" s="114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161">
        <f t="shared" si="1"/>
        <v>0</v>
      </c>
      <c r="K24" s="161">
        <f>SUM(J24:$J$29)</f>
        <v>0</v>
      </c>
    </row>
    <row r="25" spans="2:20" x14ac:dyDescent="0.25">
      <c r="B25" s="100">
        <f t="shared" si="2"/>
        <v>42475</v>
      </c>
      <c r="C25" s="94">
        <v>17</v>
      </c>
      <c r="D25" s="112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159">
        <f t="shared" si="1"/>
        <v>0</v>
      </c>
      <c r="K25" s="159">
        <f>SUM(J25:$J$29)</f>
        <v>0</v>
      </c>
    </row>
    <row r="26" spans="2:20" x14ac:dyDescent="0.25">
      <c r="B26" s="102">
        <f t="shared" si="2"/>
        <v>42468</v>
      </c>
      <c r="C26" s="98">
        <v>18</v>
      </c>
      <c r="D26" s="114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161">
        <f t="shared" si="1"/>
        <v>0</v>
      </c>
      <c r="K26" s="161">
        <f>SUM(J26:$J$29)</f>
        <v>0</v>
      </c>
    </row>
    <row r="27" spans="2:20" x14ac:dyDescent="0.25">
      <c r="B27" s="100">
        <f t="shared" si="2"/>
        <v>42461</v>
      </c>
      <c r="C27" s="94">
        <v>19</v>
      </c>
      <c r="D27" s="112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159">
        <f t="shared" si="1"/>
        <v>0</v>
      </c>
      <c r="K27" s="159">
        <f>SUM(J27:$J$29)</f>
        <v>0</v>
      </c>
    </row>
    <row r="28" spans="2:20" x14ac:dyDescent="0.25">
      <c r="B28" s="102">
        <f t="shared" si="2"/>
        <v>42454</v>
      </c>
      <c r="C28" s="98">
        <v>20</v>
      </c>
      <c r="D28" s="114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161">
        <f t="shared" si="1"/>
        <v>0</v>
      </c>
      <c r="K28" s="161">
        <f>SUM(J28:$J$29)</f>
        <v>0</v>
      </c>
    </row>
    <row r="29" spans="2:20" x14ac:dyDescent="0.25">
      <c r="B29" s="103">
        <f t="shared" si="2"/>
        <v>42447</v>
      </c>
      <c r="C29" s="110">
        <v>21</v>
      </c>
      <c r="D29" s="115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62">
        <f t="shared" si="1"/>
        <v>0</v>
      </c>
      <c r="K29" s="162">
        <f>J29</f>
        <v>0</v>
      </c>
    </row>
    <row r="31" spans="2:20" x14ac:dyDescent="0.25">
      <c r="Q31" s="4"/>
      <c r="R31" s="25"/>
      <c r="S31" s="22"/>
      <c r="T31" s="23"/>
    </row>
    <row r="32" spans="2:20" x14ac:dyDescent="0.25">
      <c r="Q32" s="4"/>
      <c r="R32" s="4"/>
      <c r="S32" s="4"/>
      <c r="T32" s="23"/>
    </row>
    <row r="33" spans="17:20" x14ac:dyDescent="0.25">
      <c r="Q33" s="4"/>
      <c r="R33" s="4"/>
      <c r="S33" s="4"/>
      <c r="T33" s="23"/>
    </row>
    <row r="34" spans="17:20" x14ac:dyDescent="0.25">
      <c r="Q34" s="4"/>
      <c r="R34" s="4"/>
      <c r="S34" s="4"/>
      <c r="T34" s="23"/>
    </row>
    <row r="35" spans="17:20" x14ac:dyDescent="0.25">
      <c r="Q35" s="4"/>
      <c r="R35" s="4"/>
      <c r="S35" s="4"/>
      <c r="T35" s="22"/>
    </row>
    <row r="36" spans="17:20" x14ac:dyDescent="0.25">
      <c r="Q36" s="4"/>
      <c r="R36" s="21"/>
      <c r="S36" s="23"/>
      <c r="T36" s="4"/>
    </row>
    <row r="37" spans="17:20" x14ac:dyDescent="0.25">
      <c r="Q37" s="4"/>
      <c r="R37" s="21"/>
      <c r="S37" s="23"/>
      <c r="T37" s="4"/>
    </row>
    <row r="38" spans="17:20" x14ac:dyDescent="0.25">
      <c r="Q38" s="4"/>
      <c r="R38" s="21"/>
      <c r="S38" s="23"/>
      <c r="T38" s="4"/>
    </row>
    <row r="39" spans="17:20" x14ac:dyDescent="0.25">
      <c r="Q39" s="4"/>
      <c r="R39" s="25"/>
      <c r="S39" s="23"/>
      <c r="T39" s="4"/>
    </row>
    <row r="40" spans="17:20" x14ac:dyDescent="0.25">
      <c r="Q40" s="4"/>
      <c r="R40" s="25"/>
      <c r="S40" s="23"/>
      <c r="T40" s="4"/>
    </row>
    <row r="41" spans="17:20" x14ac:dyDescent="0.25">
      <c r="Q41" s="4"/>
      <c r="R41" s="21"/>
      <c r="S41" s="23"/>
      <c r="T41" s="4"/>
    </row>
    <row r="42" spans="17:20" x14ac:dyDescent="0.25">
      <c r="Q42" s="24"/>
      <c r="R42" s="4"/>
      <c r="S42" s="4"/>
      <c r="T42" s="4"/>
    </row>
    <row r="43" spans="17:20" x14ac:dyDescent="0.25">
      <c r="Q43" s="15"/>
      <c r="R43" s="4"/>
      <c r="S43" s="4"/>
      <c r="T43" s="4"/>
    </row>
    <row r="44" spans="17:20" x14ac:dyDescent="0.25">
      <c r="Q44" s="15"/>
      <c r="R44" s="4"/>
      <c r="S44" s="4"/>
      <c r="T44" s="4"/>
    </row>
    <row r="45" spans="17:20" x14ac:dyDescent="0.25">
      <c r="Q45" s="15"/>
      <c r="R45" s="4"/>
      <c r="S45" s="4"/>
      <c r="T45" s="4"/>
    </row>
  </sheetData>
  <mergeCells count="3">
    <mergeCell ref="B2:C2"/>
    <mergeCell ref="D4:K4"/>
    <mergeCell ref="D1:I1"/>
  </mergeCells>
  <pageMargins left="0.7" right="0.7" top="0.75" bottom="0.75" header="0.3" footer="0.3"/>
  <pageSetup paperSize="3" scale="8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Overall Campaign (Medium)</vt:lpstr>
      <vt:lpstr>Search</vt:lpstr>
      <vt:lpstr>Web</vt:lpstr>
      <vt:lpstr>Email</vt:lpstr>
      <vt:lpstr>Newsletter</vt:lpstr>
      <vt:lpstr>Event</vt:lpstr>
      <vt:lpstr>Social</vt:lpstr>
      <vt:lpstr>Print</vt:lpstr>
      <vt:lpstr>Partner</vt:lpstr>
      <vt:lpstr>Other</vt:lpstr>
      <vt:lpstr>'Overall Campaign (Medium)'!Print_Area</vt:lpstr>
      <vt:lpstr>Partner!Print_Area</vt:lpstr>
      <vt:lpstr>Print!Print_Area</vt:lpstr>
      <vt:lpstr>Social!Print_Area</vt:lpstr>
      <vt:lpstr>Web!Print_Area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Grover</dc:creator>
  <cp:lastModifiedBy>Bill Grover</cp:lastModifiedBy>
  <cp:lastPrinted>2016-08-31T12:37:30Z</cp:lastPrinted>
  <dcterms:created xsi:type="dcterms:W3CDTF">2016-03-22T21:22:00Z</dcterms:created>
  <dcterms:modified xsi:type="dcterms:W3CDTF">2016-09-07T13:11:50Z</dcterms:modified>
</cp:coreProperties>
</file>